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ReadMe" sheetId="1" state="visible" r:id="rId3"/>
    <sheet name="Register" sheetId="2" state="visible" r:id="rId4"/>
    <sheet name="Denial" sheetId="3" state="visible" r:id="rId5"/>
    <sheet name="Model" sheetId="4" state="visible" r:id="rId6"/>
    <sheet name="Changes" sheetId="5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<sst xmlns="http://schemas.openxmlformats.org/spreadsheetml/2006/main" count="5440" uniqueCount="1387">
  <si>
    <t xml:space="preserve">Stateless Tankers, Stranded Value: vessel register and valuation model (v3, 12 October 2026)</t>
  </si>
  <si>
    <t xml:space="preserve">Companion data for Sanctir Working Paper (WP-2026), version 1.0, 22 October 2026. Author: Collin B. George, CISSP (ORCID 0009-0007-8162-6839). License: CC BY-NC-ND 4.0. Vessel data as of 8-12 October 2026.</t>
  </si>
  <si>
    <t xml:space="preserve">Register: 262 records (257 base records compiled 12 Oct 2026 01:00 UTC from UANI Ghost Armada tables, TankerTrackers, Windward, Lloyd's List, IMO registry notices and U.S. enforcement releases; 5 added from official notices and trade reporting).</t>
  </si>
  <si>
    <t xml:space="preserve">Counted = Evidenced (documented false-flag finding, High/Medium confidence) or Candidate (flag test met, no vessel-level check). Excluded rows give the reason in Operational status or Flag category.</t>
  </si>
  <si>
    <t xml:space="preserve">Inclusion rule: operational status not seized/disabled/lost/in custody/reflagged, AND flag on 8 Oct 2026 is a state with no international tanker register or a registry impersonated in its name.</t>
  </si>
  <si>
    <t xml:space="preserve">Model sheet: class counts are COUNTIFS formulas over the Register; all outputs recalculate if a row is reclassified. Blue cells are assumptions.</t>
  </si>
  <si>
    <t xml:space="preserve">Changes sheet: four records corrected after the first release of this dataset (count moved from 187 to 188); v3 adds the genuine-registry flag column and the 188 / 156 / 91 inventory sensitivity (Model rows 54-60).</t>
  </si>
  <si>
    <t xml:space="preserve">Denial sheet: crude-carriage ceiling after removing ships, by inventory definition, storage occupancy and voyage cycle, with months to replace any shortfall at an assumed replacement rate. Model sheet row 44: price stress case (10 crude, 5 products).</t>
  </si>
  <si>
    <t xml:space="preserve">AI assistance was used for source retrieval, verification against primary sources and editing for tone and clarity. The analysis, judgments and text are the author's.</t>
  </si>
  <si>
    <t xml:space="preserve">Vessel name</t>
  </si>
  <si>
    <t xml:space="preserve">Prior names</t>
  </si>
  <si>
    <t xml:space="preserve">IMO</t>
  </si>
  <si>
    <t xml:space="preserve">MMSI</t>
  </si>
  <si>
    <t xml:space="preserve">Type/size</t>
  </si>
  <si>
    <t xml:space="preserve">Claimed flag</t>
  </si>
  <si>
    <t xml:space="preserve">Why the flag is false</t>
  </si>
  <si>
    <t xml:space="preserve">Source and date for false-flag finding</t>
  </si>
  <si>
    <t xml:space="preserve">Sanctions</t>
  </si>
  <si>
    <t xml:space="preserve">Last known location</t>
  </si>
  <si>
    <t xml:space="preserve">2026 enforcement</t>
  </si>
  <si>
    <t xml:space="preserve">Confidence</t>
  </si>
  <si>
    <t xml:space="preserve">Evidence type</t>
  </si>
  <si>
    <t xml:space="preserve">Flag on 8 Oct 2026</t>
  </si>
  <si>
    <t xml:space="preserve">Flag category</t>
  </si>
  <si>
    <t xml:space="preserve">Operational status</t>
  </si>
  <si>
    <t xml:space="preserve">Counted</t>
  </si>
  <si>
    <t xml:space="preserve">Review note</t>
  </si>
  <si>
    <t xml:space="preserve">Record origin</t>
  </si>
  <si>
    <t xml:space="preserve">Model class</t>
  </si>
  <si>
    <t xml:space="preserve">Flag state runs a genuine registry</t>
  </si>
  <si>
    <t xml:space="preserve">ABROS</t>
  </si>
  <si>
    <t xml:space="preserve">KUKKI</t>
  </si>
  <si>
    <t xml:space="preserve">9247388</t>
  </si>
  <si>
    <t xml:space="preserve">NV</t>
  </si>
  <si>
    <t xml:space="preserve">Handysize/Handymax (TT class)</t>
  </si>
  <si>
    <t xml:space="preserve">CURACAO; TT Oct 8: Curaçao</t>
  </si>
  <si>
    <t xml:space="preserve">UANI explicitly records claimed flag as FALSE; state authorization not independently checked.</t>
  </si>
  <si>
    <t xml:space="preserve">Displayed update 2026-05-12; accessed 2026-10-11 | unitedagainstnucleariran.com | tankertrackers.com | tankertrackers.com</t>
  </si>
  <si>
    <t xml:space="preserve">OFAC 2024-10-17 (TT; official reconciliation incomplete)</t>
  </si>
  <si>
    <t xml:space="preserve">Oct: NV; Historical Iran-trade link; Oct activity NV</t>
  </si>
  <si>
    <t xml:space="preserve">Medium</t>
  </si>
  <si>
    <t xml:space="preserve">analyst report</t>
  </si>
  <si>
    <t xml:space="preserve">Curaçao</t>
  </si>
  <si>
    <t xml:space="preserve">Non-registry / fraudulent-registry state</t>
  </si>
  <si>
    <t xml:space="preserve">Active / not verified inactive</t>
  </si>
  <si>
    <t xml:space="preserve">Evidenced</t>
  </si>
  <si>
    <t xml:space="preserve">Base register (12 Oct 2026)</t>
  </si>
  <si>
    <t xml:space="preserve">Handysize/MR</t>
  </si>
  <si>
    <t xml:space="preserve">Yes</t>
  </si>
  <si>
    <t xml:space="preserve">ADITYA</t>
  </si>
  <si>
    <t xml:space="preserve">—</t>
  </si>
  <si>
    <t xml:space="preserve">9203784</t>
  </si>
  <si>
    <t xml:space="preserve">Suezmax (TT class)</t>
  </si>
  <si>
    <t xml:space="preserve">GUYANA; TT Oct 8: Guyana</t>
  </si>
  <si>
    <t xml:space="preserve">OFAC 2024-11-14 (TT; official reconciliation incomplete)</t>
  </si>
  <si>
    <t xml:space="preserve">Guyana</t>
  </si>
  <si>
    <t xml:space="preserve">Suezmax</t>
  </si>
  <si>
    <t xml:space="preserve">AGNI</t>
  </si>
  <si>
    <t xml:space="preserve">GLAUCUS</t>
  </si>
  <si>
    <t xml:space="preserve">9337389</t>
  </si>
  <si>
    <t xml:space="preserve">620999422</t>
  </si>
  <si>
    <t xml:space="preserve">Crude, 105,641 dwt</t>
  </si>
  <si>
    <t xml:space="preserve">COMOROS; TT Oct 8: Comoros</t>
  </si>
  <si>
    <t xml:space="preserve">OFAC 2024-04-04; UK 2025-07-21; EU 2025-05-21 (TT; official reconciliation incomplete)</t>
  </si>
  <si>
    <t xml:space="preserve">Comoros</t>
  </si>
  <si>
    <t xml:space="preserve">Real registry, fraudulent use reported</t>
  </si>
  <si>
    <t xml:space="preserve">Exclude</t>
  </si>
  <si>
    <t xml:space="preserve">Aframax</t>
  </si>
  <si>
    <t xml:space="preserve">No</t>
  </si>
  <si>
    <t xml:space="preserve">AKKORD</t>
  </si>
  <si>
    <t xml:space="preserve">LAURYN; HAI II, YING HAI</t>
  </si>
  <si>
    <t xml:space="preserve">9259599</t>
  </si>
  <si>
    <t xml:space="preserve">Aframax (TT class)</t>
  </si>
  <si>
    <t xml:space="preserve">GUINEA; TT Oct 8: Russia</t>
  </si>
  <si>
    <t xml:space="preserve">OFAC 2024-01-18; UK 2025-09-12; EU 2026-07-24 (TT; official reconciliation incomplete)</t>
  </si>
  <si>
    <t xml:space="preserve">Oct: NV; CURRENT TT FLAG RUSSIA; historical false flag only; exclude current false-flag count</t>
  </si>
  <si>
    <t xml:space="preserve">Russia</t>
  </si>
  <si>
    <t xml:space="preserve">Legitimate registry</t>
  </si>
  <si>
    <t xml:space="preserve">Reflagged (exclude)</t>
  </si>
  <si>
    <t xml:space="preserve">AKSEL</t>
  </si>
  <si>
    <t xml:space="preserve">HS ESBERG</t>
  </si>
  <si>
    <t xml:space="preserve">9410894</t>
  </si>
  <si>
    <t xml:space="preserve">OFAC 2024-01-18; UK 2024-11-25 (TT; official reconciliation incomplete)</t>
  </si>
  <si>
    <t xml:space="preserve">AL JAFZIA</t>
  </si>
  <si>
    <t xml:space="preserve">CHIL 1; CHILTERN; AL JAFSIA</t>
  </si>
  <si>
    <t xml:space="preserve">9171498</t>
  </si>
  <si>
    <t xml:space="preserve">350603000</t>
  </si>
  <si>
    <t xml:space="preserve">Products tanker</t>
  </si>
  <si>
    <t xml:space="preserve">Nicaragua; former false Aruba; TT Oct 8: Nicaragua</t>
  </si>
  <si>
    <t xml:space="preserve">Bellingcat reproduces NIATA certificate and reports unauthorized registry; false Aruba at detention.</t>
  </si>
  <si>
    <t xml:space="preserve">2026-02-19 | bellingcat.com | indiancoastguard.gov.in | reuters.com | tankertrackers.com | tankertrackers.com</t>
  </si>
  <si>
    <t xml:space="preserve">OFAC 2025-04-10 (TT; official reconciliation incomplete)</t>
  </si>
  <si>
    <t xml:space="preserve">Oct NV; held off Mumbai March 17; Iran-trade link; Oct activity NV</t>
  </si>
  <si>
    <t xml:space="preserve">Indian Coast Guard seized 2026-02-05; Bellingcat says Feb 6</t>
  </si>
  <si>
    <t xml:space="preserve">High</t>
  </si>
  <si>
    <t xml:space="preserve">IMO-Equasis record (reported); fraudulent certificate</t>
  </si>
  <si>
    <t xml:space="preserve">Nicaragua</t>
  </si>
  <si>
    <t xml:space="preserve">Inactive (seized/disabled/lost)</t>
  </si>
  <si>
    <t xml:space="preserve">LPG/unclassified</t>
  </si>
  <si>
    <t xml:space="preserve">ALBA</t>
  </si>
  <si>
    <t xml:space="preserve">OLIA, ARC 1</t>
  </si>
  <si>
    <t xml:space="preserve">9268112</t>
  </si>
  <si>
    <t xml:space="preserve">CURACAO; TT Oct 8: Mozambique</t>
  </si>
  <si>
    <t xml:space="preserve">OFAC 2025-04-30; UK 2025-09-12; EU 2025-07-20 (TT; official reconciliation incomplete)</t>
  </si>
  <si>
    <t xml:space="preserve">Mozambique</t>
  </si>
  <si>
    <t xml:space="preserve">ALGORITM</t>
  </si>
  <si>
    <t xml:space="preserve">APUS; HS ARGE</t>
  </si>
  <si>
    <t xml:space="preserve">9299745</t>
  </si>
  <si>
    <t xml:space="preserve">ESWATINI; TT Oct 8: Russia</t>
  </si>
  <si>
    <t xml:space="preserve">OFAC 2024-01-18; UK 2025-09-12 (TT; official reconciliation incomplete)</t>
  </si>
  <si>
    <t xml:space="preserve">ALTARIS WOLF</t>
  </si>
  <si>
    <t xml:space="preserve">HANSON; SEASKY, HONTAO</t>
  </si>
  <si>
    <t xml:space="preserve">9237412</t>
  </si>
  <si>
    <t xml:space="preserve">CURACAO; TT Oct 8: Malawi</t>
  </si>
  <si>
    <t xml:space="preserve">OFAC 2025-03-13; UK 2026-02-24; EU 2025-12-19 (TT; official reconciliation incomplete)</t>
  </si>
  <si>
    <t xml:space="preserve">Malawi</t>
  </si>
  <si>
    <t xml:space="preserve">AMAK</t>
  </si>
  <si>
    <t xml:space="preserve">9244635</t>
  </si>
  <si>
    <t xml:space="preserve">VLCC/ULCC (TT class)</t>
  </si>
  <si>
    <t xml:space="preserve">Madagascar</t>
  </si>
  <si>
    <t xml:space="preserve">October TT flag + UANI Iran-trade listing; unauthorized registration inferred from fraudulent-registry reporting. Vessel-specific registry disavowal NV.</t>
  </si>
  <si>
    <t xml:space="preserve">TT displayed 2026-10-08; API 2026-10-12 01:00:32 UTC | tankertrackers.com | tankertrackers.com | imo.org</t>
  </si>
  <si>
    <t xml:space="preserve">OFAC 2025-02-24</t>
  </si>
  <si>
    <t xml:space="preserve">Oct: NV; Candidate: Iran link from UANI label; vessel-specific false flag NV</t>
  </si>
  <si>
    <t xml:space="preserve">Low</t>
  </si>
  <si>
    <t xml:space="preserve">inference</t>
  </si>
  <si>
    <t xml:space="preserve">Candidate</t>
  </si>
  <si>
    <t xml:space="preserve">CORRECTION: OFAC notice of 24 Feb 2025 listed AMAK under Eswatini flag (Eswatini has no registry). Official historical false-flag record: recommend Medium.</t>
  </si>
  <si>
    <t xml:space="preserve">VLCC</t>
  </si>
  <si>
    <t xml:space="preserve">AMEN</t>
  </si>
  <si>
    <t xml:space="preserve">AYDEN</t>
  </si>
  <si>
    <t xml:space="preserve">9365764</t>
  </si>
  <si>
    <t xml:space="preserve">Botswana</t>
  </si>
  <si>
    <t xml:space="preserve">AMIE</t>
  </si>
  <si>
    <t xml:space="preserve">ELOISE (EX: SIMBA, PEARL I)</t>
  </si>
  <si>
    <t xml:space="preserve">9233234</t>
  </si>
  <si>
    <t xml:space="preserve">Samoa</t>
  </si>
  <si>
    <t xml:space="preserve">OFAC 2025-04-30</t>
  </si>
  <si>
    <t xml:space="preserve">Verify: state operates a legitimate registry.</t>
  </si>
  <si>
    <t xml:space="preserve">AMIL</t>
  </si>
  <si>
    <t xml:space="preserve">SATINA, AMELIA</t>
  </si>
  <si>
    <t xml:space="preserve">9308778</t>
  </si>
  <si>
    <t xml:space="preserve">GUINEA; TT Oct 8: Mozambique</t>
  </si>
  <si>
    <t xml:space="preserve">OFAC 2024-10-11 (TT; official reconciliation incomplete)</t>
  </si>
  <si>
    <t xml:space="preserve">ANABEL</t>
  </si>
  <si>
    <t xml:space="preserve">AVITAL, LAVAL, GIESSEL</t>
  </si>
  <si>
    <t xml:space="preserve">9246279</t>
  </si>
  <si>
    <t xml:space="preserve">BOTSWANA; TT Oct 8: Gambia</t>
  </si>
  <si>
    <t xml:space="preserve">OFAC 2024-12-19 (TT; official reconciliation incomplete)</t>
  </si>
  <si>
    <t xml:space="preserve">Gambia</t>
  </si>
  <si>
    <t xml:space="preserve">ANCIENT FLY</t>
  </si>
  <si>
    <t xml:space="preserve">AMELL (EX: MISTRAL 1)</t>
  </si>
  <si>
    <t xml:space="preserve">9257993</t>
  </si>
  <si>
    <t xml:space="preserve">OFAC 2025-01-10; UK 2025-09-12</t>
  </si>
  <si>
    <t xml:space="preserve">ANGELIC BO</t>
  </si>
  <si>
    <t xml:space="preserve">THANE (EX: LUKA, RHEA)</t>
  </si>
  <si>
    <t xml:space="preserve">9237228</t>
  </si>
  <si>
    <t xml:space="preserve">OFAC 2025-05-08; UK 2025-05-09; EU 2025-05-21</t>
  </si>
  <si>
    <t xml:space="preserve">ANHONA</t>
  </si>
  <si>
    <t xml:space="preserve">9354521</t>
  </si>
  <si>
    <t xml:space="preserve">BELIZE; TT Oct 8: Belize</t>
  </si>
  <si>
    <t xml:space="preserve">Belize</t>
  </si>
  <si>
    <t xml:space="preserve">ANIKA</t>
  </si>
  <si>
    <t xml:space="preserve">CELINE</t>
  </si>
  <si>
    <t xml:space="preserve">9305609</t>
  </si>
  <si>
    <t xml:space="preserve">AQUA</t>
  </si>
  <si>
    <t xml:space="preserve">REBI; FENG TAI, ARZOYI</t>
  </si>
  <si>
    <t xml:space="preserve">9248473</t>
  </si>
  <si>
    <t xml:space="preserve">Malawi; TT Oct 8: Malawi</t>
  </si>
  <si>
    <t xml:space="preserve">Windward identifies fraudulent Malawi registry and Iran-linked spoofing.</t>
  </si>
  <si>
    <t xml:space="preserve">2026-04-29 | windward.ai | unitedagainstnucleariran.com | tankertrackers.com | tankertrackers.com</t>
  </si>
  <si>
    <t xml:space="preserve">OFAC 2024-09-25 (TT; official reconciliation incomplete)</t>
  </si>
  <si>
    <t xml:space="preserve">AQUA LIVE</t>
  </si>
  <si>
    <t xml:space="preserve">9282792</t>
  </si>
  <si>
    <t xml:space="preserve">307031000 (Aruba); 613445621 (Cameroon)</t>
  </si>
  <si>
    <t xml:space="preserve">Crude tanker</t>
  </si>
  <si>
    <t xml:space="preserve">Aruba (historical); now Cameroon</t>
  </si>
  <si>
    <t xml:space="preserve">US State Dept described it as "an Aruba false-flagged crude oil tanker"; GISIS "Aruba False" 28 Jul 2025.</t>
  </si>
  <si>
    <t xml:space="preserve">state.gov 6 Feb 2026; war-sanctions.gur.gov.ua</t>
  </si>
  <si>
    <t xml:space="preserve">State/EO 13846 6 Feb 2026; Australia 18 Sep 2025</t>
  </si>
  <si>
    <t xml:space="preserve">official notice + IMO record (reported)</t>
  </si>
  <si>
    <t xml:space="preserve">Cameroon</t>
  </si>
  <si>
    <t xml:space="preserve">Added. Official US false-flag finding. Current Cameroon status unverified; Cameroon de-listed 39 ships Jun 2026.</t>
  </si>
  <si>
    <t xml:space="preserve">Added from official notice or trade reporting</t>
  </si>
  <si>
    <t xml:space="preserve">AQUALIS</t>
  </si>
  <si>
    <t xml:space="preserve">ENI, DEMETER</t>
  </si>
  <si>
    <t xml:space="preserve">9258674</t>
  </si>
  <si>
    <t xml:space="preserve">MR tanker</t>
  </si>
  <si>
    <t xml:space="preserve">Guyana; TT Oct 8: Guyana</t>
  </si>
  <si>
    <t xml:space="preserve">Windward identifies fraudulent Guyana registry and Iran-linked spoofing.</t>
  </si>
  <si>
    <t xml:space="preserve">OFAC 2024-04-04 (TT; official reconciliation incomplete)</t>
  </si>
  <si>
    <t xml:space="preserve">AR MZ</t>
  </si>
  <si>
    <t xml:space="preserve">FAUSTA; RENEEZ</t>
  </si>
  <si>
    <t xml:space="preserve">9232450</t>
  </si>
  <si>
    <t xml:space="preserve">GUYANA; TT Oct 8: Malawi</t>
  </si>
  <si>
    <t xml:space="preserve">OFAC 2024-03-06 (TT; official reconciliation incomplete)</t>
  </si>
  <si>
    <t xml:space="preserve">ARENA</t>
  </si>
  <si>
    <t xml:space="preserve">MIB-1</t>
  </si>
  <si>
    <t xml:space="preserve">8806321</t>
  </si>
  <si>
    <t xml:space="preserve">ESWATINI; TT Oct 8: Nicaragua</t>
  </si>
  <si>
    <t xml:space="preserve">No OFAC/EU/UK date in TT feed; not a negative official screen (TT; official reconciliation incomplete)</t>
  </si>
  <si>
    <t xml:space="preserve">ARGO MARIS</t>
  </si>
  <si>
    <t xml:space="preserve">9041643</t>
  </si>
  <si>
    <t xml:space="preserve">OFAC 2026-10-08</t>
  </si>
  <si>
    <t xml:space="preserve">ASGARD</t>
  </si>
  <si>
    <t xml:space="preserve">SAHARA</t>
  </si>
  <si>
    <t xml:space="preserve">9322267</t>
  </si>
  <si>
    <t xml:space="preserve">ASHA</t>
  </si>
  <si>
    <t xml:space="preserve">PK PHOENIX</t>
  </si>
  <si>
    <t xml:space="preserve">9326902</t>
  </si>
  <si>
    <t xml:space="preserve">OFAC 2025-10-09</t>
  </si>
  <si>
    <t xml:space="preserve">ASPHALT STAR</t>
  </si>
  <si>
    <t xml:space="preserve">GLORY STAR I</t>
  </si>
  <si>
    <t xml:space="preserve">9463528</t>
  </si>
  <si>
    <t xml:space="preserve">Oil products/bitumen tanker</t>
  </si>
  <si>
    <t xml:space="preserve">Mali; TT Oct 8: Mali</t>
  </si>
  <si>
    <t xml:space="preserve">NMF reports falsely broadcast Mali flag; Coast Guard confirms IMO and interdiction.</t>
  </si>
  <si>
    <t xml:space="preserve">2026-06-03 | maritimeindia.org | indiancoastguard.gov.in | tankertrackers.com | tankertrackers.com</t>
  </si>
  <si>
    <t xml:space="preserve">Indian Coast Guard seized 2026-02-05</t>
  </si>
  <si>
    <t xml:space="preserve">Mali</t>
  </si>
  <si>
    <t xml:space="preserve">ASTRA</t>
  </si>
  <si>
    <t xml:space="preserve">TUNG, OUREA</t>
  </si>
  <si>
    <t xml:space="preserve">9350422</t>
  </si>
  <si>
    <t xml:space="preserve">GUYANA; TT Oct 8: Guatemala</t>
  </si>
  <si>
    <t xml:space="preserve">Guatemala</t>
  </si>
  <si>
    <t xml:space="preserve">ASTRAM</t>
  </si>
  <si>
    <t xml:space="preserve">GAS MARTA</t>
  </si>
  <si>
    <t xml:space="preserve">9307748</t>
  </si>
  <si>
    <t xml:space="preserve">ASTRID 1</t>
  </si>
  <si>
    <t xml:space="preserve">PURNA (EX: SAMPURNA RAJYA)</t>
  </si>
  <si>
    <t xml:space="preserve">9176656</t>
  </si>
  <si>
    <t xml:space="preserve">Aruba</t>
  </si>
  <si>
    <t xml:space="preserve">OFAC 2025-04-10</t>
  </si>
  <si>
    <t xml:space="preserve">ATILA</t>
  </si>
  <si>
    <t xml:space="preserve">ATILAN, HECATE</t>
  </si>
  <si>
    <t xml:space="preserve">9233753</t>
  </si>
  <si>
    <t xml:space="preserve">GUYANA; TT Oct 8: Comoros</t>
  </si>
  <si>
    <t xml:space="preserve">ATLANTIS I</t>
  </si>
  <si>
    <t xml:space="preserve">ROAD, SAINT NICHOLAI</t>
  </si>
  <si>
    <t xml:space="preserve">9229362</t>
  </si>
  <si>
    <t xml:space="preserve">OFAC 2024-06-27 (TT; official reconciliation incomplete)</t>
  </si>
  <si>
    <t xml:space="preserve">ATLANTIS MZ</t>
  </si>
  <si>
    <t xml:space="preserve">TOMIE, CALI STAR</t>
  </si>
  <si>
    <t xml:space="preserve">9218181</t>
  </si>
  <si>
    <t xml:space="preserve">Panamax (TT class)</t>
  </si>
  <si>
    <t xml:space="preserve">OFAC 2025-06-20 (TT; official reconciliation incomplete)</t>
  </si>
  <si>
    <t xml:space="preserve">Panamax/LR1</t>
  </si>
  <si>
    <t xml:space="preserve">ATOMIS</t>
  </si>
  <si>
    <t xml:space="preserve">DIVIT; MERAKI, DOMINAR, SEINE</t>
  </si>
  <si>
    <t xml:space="preserve">9194139</t>
  </si>
  <si>
    <t xml:space="preserve">AURA</t>
  </si>
  <si>
    <t xml:space="preserve">9274563</t>
  </si>
  <si>
    <t xml:space="preserve">Tanker</t>
  </si>
  <si>
    <t xml:space="preserve">OFAC lists as Mozambique-flagged; Windward classes Mozambique as a fraudulent registry (DEYNA case, Mar 2026).</t>
  </si>
  <si>
    <t xml:space="preserve">Treasury sb0443 (2026); Windward 22 Mar 2026</t>
  </si>
  <si>
    <t xml:space="preserve">OFAC 2026</t>
  </si>
  <si>
    <t xml:space="preserve">Added.</t>
  </si>
  <si>
    <t xml:space="preserve">AURORA</t>
  </si>
  <si>
    <t xml:space="preserve">SEABIRD (EX: HERITAGE, SUN 10, EVERRICH 10)</t>
  </si>
  <si>
    <t xml:space="preserve">9088536</t>
  </si>
  <si>
    <t xml:space="preserve">OFAC 2026-01-23</t>
  </si>
  <si>
    <t xml:space="preserve">AXON I</t>
  </si>
  <si>
    <t xml:space="preserve">SONA (EX: SEA GLORIA)</t>
  </si>
  <si>
    <t xml:space="preserve">9005053</t>
  </si>
  <si>
    <t xml:space="preserve">AZELIA</t>
  </si>
  <si>
    <t xml:space="preserve">9365776</t>
  </si>
  <si>
    <t xml:space="preserve">VLCC, 319,901 dwt</t>
  </si>
  <si>
    <t xml:space="preserve">Benin; TT Oct 8: Benin</t>
  </si>
  <si>
    <t xml:space="preserve">Windward identifies false flag recorded by IMO; Panama registration removed.</t>
  </si>
  <si>
    <t xml:space="preserve">2025 report; GUR update 2026-01-27 | windward.ai | war-sanctions.gur.gov.ua | tankertrackers.com | tankertrackers.com</t>
  </si>
  <si>
    <t xml:space="preserve">OFAC 2025-02-24 (TT; official reconciliation incomplete)</t>
  </si>
  <si>
    <t xml:space="preserve">Oct: NV; Iran-trade link; Oct activity NV</t>
  </si>
  <si>
    <t xml:space="preserve">Benin</t>
  </si>
  <si>
    <t xml:space="preserve">AZHIN</t>
  </si>
  <si>
    <t xml:space="preserve">DRILLWELL 03; LAN JING, WEN YAO</t>
  </si>
  <si>
    <t xml:space="preserve">9288095</t>
  </si>
  <si>
    <t xml:space="preserve">CURACAO; TT Oct 8: Iran</t>
  </si>
  <si>
    <t xml:space="preserve">Oct: NV; CURRENT TT FLAG IRAN; historical false flag only; exclude current false-flag count</t>
  </si>
  <si>
    <t xml:space="preserve">Iran</t>
  </si>
  <si>
    <t xml:space="preserve">AZURE VOYAGER</t>
  </si>
  <si>
    <t xml:space="preserve">AURORA RILEY</t>
  </si>
  <si>
    <t xml:space="preserve">9181649</t>
  </si>
  <si>
    <t xml:space="preserve">GUYANA; TT Oct 8: Aruba</t>
  </si>
  <si>
    <t xml:space="preserve">OFAC 2025-03-20 (TT; official reconciliation incomplete)</t>
  </si>
  <si>
    <t xml:space="preserve">BANIAN</t>
  </si>
  <si>
    <t xml:space="preserve">NIBA (EX: GAS ROMA, GAS ORPHEUS)</t>
  </si>
  <si>
    <t xml:space="preserve">9046784</t>
  </si>
  <si>
    <t xml:space="preserve">TT displayed 2026-10-08; API 2026-10-12 01:00:32 UTC | tankertrackers.com | tankertrackers.com | imo.org | ofac.treasury.gov</t>
  </si>
  <si>
    <t xml:space="preserve">OFAC 2026-02-25 (official OFAC action)</t>
  </si>
  <si>
    <t xml:space="preserve">BAO YU</t>
  </si>
  <si>
    <t xml:space="preserve">HAI MA; PARVATI, GANESHA, ARTEMIS</t>
  </si>
  <si>
    <t xml:space="preserve">8519966</t>
  </si>
  <si>
    <t xml:space="preserve">SINT MAARTEN; TT Oct 8: Nicaragua</t>
  </si>
  <si>
    <t xml:space="preserve">OFAC 2024-08-15 (TT; official reconciliation incomplete)</t>
  </si>
  <si>
    <t xml:space="preserve">BATUMI</t>
  </si>
  <si>
    <t xml:space="preserve">ALA; JOEL, JOLIE, BLUE STAR</t>
  </si>
  <si>
    <t xml:space="preserve">9198094</t>
  </si>
  <si>
    <t xml:space="preserve">GUYANA; TT Oct 8: Senegal</t>
  </si>
  <si>
    <t xml:space="preserve">Senegal</t>
  </si>
  <si>
    <t xml:space="preserve">BELMA</t>
  </si>
  <si>
    <t xml:space="preserve">BENDIGO, LEONOR</t>
  </si>
  <si>
    <t xml:space="preserve">9289491</t>
  </si>
  <si>
    <t xml:space="preserve">CORRECTION: enforcement omitted. Disabled by US Hellfire strike 15 Jul 2026 (CENTCOM). Netherlands told IMO the Curaçao register holds no tankers: recommend High. Listed as non-operational.</t>
  </si>
  <si>
    <t xml:space="preserve">BERG 1</t>
  </si>
  <si>
    <t xml:space="preserve">9262168</t>
  </si>
  <si>
    <t xml:space="preserve">CURACAO; TT Oct 8: Benin</t>
  </si>
  <si>
    <t xml:space="preserve">BIG VIEW</t>
  </si>
  <si>
    <t xml:space="preserve">STAR ADVANCE (EX: CHEM ASSAM, STEADFAST)</t>
  </si>
  <si>
    <t xml:space="preserve">9149249</t>
  </si>
  <si>
    <t xml:space="preserve">No OFAC/EU/UK date in TT feed; not a negative official screen</t>
  </si>
  <si>
    <t xml:space="preserve">BINARY STAR</t>
  </si>
  <si>
    <t xml:space="preserve">9380570</t>
  </si>
  <si>
    <t xml:space="preserve">350139000</t>
  </si>
  <si>
    <t xml:space="preserve">Chemical/products, 37,923 dwt</t>
  </si>
  <si>
    <t xml:space="preserve">Nicaragua; TT Oct 8: Nicaragua</t>
  </si>
  <si>
    <t xml:space="preserve">Lloyd’s List explicitly reports false Nicaragua flag and Iranian trade concealment.</t>
  </si>
  <si>
    <t xml:space="preserve">2026-09-02 | lloydslist.com | myshiptracking.com | tankertrackers.com | tankertrackers.com</t>
  </si>
  <si>
    <t xml:space="preserve">OFAC 2025-12-18; UK 2026-06-16; EU 2026-04-24 (TT; official reconciliation incomplete)</t>
  </si>
  <si>
    <t xml:space="preserve">Oct NV; purported Khor al Zubair position spoofed; Iran-trade link; Oct activity NV</t>
  </si>
  <si>
    <t xml:space="preserve">BINARY STAR II</t>
  </si>
  <si>
    <t xml:space="preserve">KURDOS II</t>
  </si>
  <si>
    <t xml:space="preserve">9453729</t>
  </si>
  <si>
    <t xml:space="preserve">OFAC 2025-12-18</t>
  </si>
  <si>
    <t xml:space="preserve">BLOOMING DALE</t>
  </si>
  <si>
    <t xml:space="preserve">GLOBAL EVEREST</t>
  </si>
  <si>
    <t xml:space="preserve">9125724</t>
  </si>
  <si>
    <t xml:space="preserve">BLUEBELL</t>
  </si>
  <si>
    <t xml:space="preserve">CROSS OCEAN</t>
  </si>
  <si>
    <t xml:space="preserve">9251810</t>
  </si>
  <si>
    <t xml:space="preserve">CURACAO; TT Oct 8: Eq Guinea</t>
  </si>
  <si>
    <t xml:space="preserve">OFAC 2024-10-11; UK 2026-02-24; EU 2025-07-20 (TT; official reconciliation incomplete)</t>
  </si>
  <si>
    <t xml:space="preserve">Eq Guinea</t>
  </si>
  <si>
    <t xml:space="preserve">BRAVO</t>
  </si>
  <si>
    <t xml:space="preserve">CRAVE (EX: BATELEUR, MIRAMBO, TEMSE, KEMIRA GAS)</t>
  </si>
  <si>
    <t xml:space="preserve">9045807</t>
  </si>
  <si>
    <t xml:space="preserve">OFAC 2025-07-03</t>
  </si>
  <si>
    <t xml:space="preserve">CAMELIA</t>
  </si>
  <si>
    <t xml:space="preserve">CAROL</t>
  </si>
  <si>
    <t xml:space="preserve">9070072</t>
  </si>
  <si>
    <t xml:space="preserve">CELESTIAL SEA</t>
  </si>
  <si>
    <t xml:space="preserve">HARMONY (EX: GLOBAL HARMONY)</t>
  </si>
  <si>
    <t xml:space="preserve">9397030</t>
  </si>
  <si>
    <t xml:space="preserve">CELESTINE</t>
  </si>
  <si>
    <t xml:space="preserve">GLOBAL EAGLE</t>
  </si>
  <si>
    <t xml:space="preserve">9422847</t>
  </si>
  <si>
    <t xml:space="preserve">CERES I</t>
  </si>
  <si>
    <t xml:space="preserve">PACIFIC ALFA</t>
  </si>
  <si>
    <t xml:space="preserve">9229439</t>
  </si>
  <si>
    <t xml:space="preserve">SAN MARINO; TT Oct 8: Nicaragua</t>
  </si>
  <si>
    <t xml:space="preserve">OFAC 2024-12-03 (TT; official reconciliation incomplete)</t>
  </si>
  <si>
    <t xml:space="preserve">Oct: NV; INACTIVE: TT decommissioned/lost; exclude active count</t>
  </si>
  <si>
    <t xml:space="preserve">TT marks decommissioned/lost; enforcement event NV</t>
  </si>
  <si>
    <t xml:space="preserve">CHARMINAR</t>
  </si>
  <si>
    <t xml:space="preserve">9318022</t>
  </si>
  <si>
    <t xml:space="preserve">Comoros; TT Oct 8: Comoros</t>
  </si>
  <si>
    <t xml:space="preserve">Seatrade reports Equasis false flag; Iran-linked enforcement.</t>
  </si>
  <si>
    <t xml:space="preserve">2026-09-08 | seatrade-maritime.com | tankertrackers.com | tankertrackers.com</t>
  </si>
  <si>
    <t xml:space="preserve">OFAC 2025-07-30 (TT; official reconciliation incomplete)</t>
  </si>
  <si>
    <t xml:space="preserve">Oct NV; Gulf of Oman at strike; Iran-trade link; Oct activity NV</t>
  </si>
  <si>
    <t xml:space="preserve">US struck/rendered inoperable, reported 2026-09-08</t>
  </si>
  <si>
    <t xml:space="preserve">IMO-Equasis record (reported)</t>
  </si>
  <si>
    <t xml:space="preserve">CHEMEX</t>
  </si>
  <si>
    <t xml:space="preserve">CHEM</t>
  </si>
  <si>
    <t xml:space="preserve">9240914</t>
  </si>
  <si>
    <t xml:space="preserve">OFAC 2024-04-25</t>
  </si>
  <si>
    <t xml:space="preserve">CHLOE</t>
  </si>
  <si>
    <t xml:space="preserve">ZULU, SAM 121</t>
  </si>
  <si>
    <t xml:space="preserve">9173745</t>
  </si>
  <si>
    <t xml:space="preserve">CITA</t>
  </si>
  <si>
    <t xml:space="preserve">FELICITA</t>
  </si>
  <si>
    <t xml:space="preserve">9167162</t>
  </si>
  <si>
    <t xml:space="preserve">350655000 (AIS)</t>
  </si>
  <si>
    <t xml:space="preserve">Products, 34,999 dwt</t>
  </si>
  <si>
    <t xml:space="preserve">Nicaragua; TT Comoros</t>
  </si>
  <si>
    <t xml:space="preserve">Nicaraguan replacement identity reported; beached March 14, with later AIS record creating unresolved identity issue.</t>
  </si>
  <si>
    <t xml:space="preserve">2026-09-30 | globalrecon.net | vesseltracker.com | magicport.ai | ofac.treasury.gov</t>
  </si>
  <si>
    <t xml:space="preserve">OFAC 2026-02-25 (official OFAC action); EU/UK NV</t>
  </si>
  <si>
    <t xml:space="preserve">Oct NV; Alang March 14; later profile AIS unverified; INACTIVE / POSSIBLE IDENTITY FRAUD; exclude active count</t>
  </si>
  <si>
    <t xml:space="preserve">Beached Alang March 14; not law-enforcement seizure</t>
  </si>
  <si>
    <t xml:space="preserve">COBA</t>
  </si>
  <si>
    <t xml:space="preserve">YURI, SOMERSET</t>
  </si>
  <si>
    <t xml:space="preserve">9235737</t>
  </si>
  <si>
    <t xml:space="preserve">CRYSAL</t>
  </si>
  <si>
    <t xml:space="preserve">SALOME I; GENIUS MASTER</t>
  </si>
  <si>
    <t xml:space="preserve">9135547</t>
  </si>
  <si>
    <t xml:space="preserve">SAO TOME &amp; PRINCIPE; TT Oct 8: Saint Kitts and Nevis</t>
  </si>
  <si>
    <t xml:space="preserve">Saint Kitts and Nevis</t>
  </si>
  <si>
    <t xml:space="preserve">DA LI</t>
  </si>
  <si>
    <t xml:space="preserve">VICTORIA, FORTUNA, ATHENA</t>
  </si>
  <si>
    <t xml:space="preserve">9113379</t>
  </si>
  <si>
    <t xml:space="preserve">CURACAO; TT Oct 8: Zimbabwe</t>
  </si>
  <si>
    <t xml:space="preserve">Zimbabwe</t>
  </si>
  <si>
    <t xml:space="preserve">DAHAB</t>
  </si>
  <si>
    <t xml:space="preserve">RAMONA I</t>
  </si>
  <si>
    <t xml:space="preserve">9233222</t>
  </si>
  <si>
    <t xml:space="preserve">DARAN</t>
  </si>
  <si>
    <t xml:space="preserve">BARON; DARAN</t>
  </si>
  <si>
    <t xml:space="preserve">9080493</t>
  </si>
  <si>
    <t xml:space="preserve">GUYANA; TT Oct 8: Iran</t>
  </si>
  <si>
    <t xml:space="preserve">DELFINA</t>
  </si>
  <si>
    <t xml:space="preserve">WHITE DOLPHIN; STENA COMANCHE; SN FEDERICA; TELLURIDE</t>
  </si>
  <si>
    <t xml:space="preserve">9256248</t>
  </si>
  <si>
    <t xml:space="preserve">610107212</t>
  </si>
  <si>
    <t xml:space="preserve">Crude, 72,344 dwt</t>
  </si>
  <si>
    <t xml:space="preserve">GUR expressly lists Benin among false data, with Iranian/Iraqi blending nexus.</t>
  </si>
  <si>
    <t xml:space="preserve">2026-02-16 | war-sanctions.gur.gov.ua | tankertrackers.com | tankertrackers.com</t>
  </si>
  <si>
    <t xml:space="preserve">OFAC 2025-09-02 (TT; official reconciliation incomplete)</t>
  </si>
  <si>
    <t xml:space="preserve">analyst report (government catalogue)</t>
  </si>
  <si>
    <t xml:space="preserve">DEYNA</t>
  </si>
  <si>
    <t xml:space="preserve">9299903</t>
  </si>
  <si>
    <t xml:space="preserve">OFAC 2025-01-10; UK 2025-07-21; EU 2025-05-21 (TT; official reconciliation incomplete)</t>
  </si>
  <si>
    <t xml:space="preserve">DIGNITY</t>
  </si>
  <si>
    <t xml:space="preserve">FOS MERCURY; DIGNITY, YAMUNA, ARGO</t>
  </si>
  <si>
    <t xml:space="preserve">9572111</t>
  </si>
  <si>
    <t xml:space="preserve">GUINEA; TT Oct 8: Guinea</t>
  </si>
  <si>
    <t xml:space="preserve">Guinea</t>
  </si>
  <si>
    <t xml:space="preserve">DING XIANG</t>
  </si>
  <si>
    <t xml:space="preserve">YING GE; CASINOVA; CONFIDENCE; SANKO CONFIDENCE</t>
  </si>
  <si>
    <t xml:space="preserve">9280366</t>
  </si>
  <si>
    <t xml:space="preserve">306663000</t>
  </si>
  <si>
    <t xml:space="preserve">Crude, 71,024 dwt</t>
  </si>
  <si>
    <t xml:space="preserve">DISHA</t>
  </si>
  <si>
    <t xml:space="preserve">MEDA; AIRA, RAHA GAS, GAS NELLY, GAS GEMINI</t>
  </si>
  <si>
    <t xml:space="preserve">8818219</t>
  </si>
  <si>
    <t xml:space="preserve">LPG tanker</t>
  </si>
  <si>
    <t xml:space="preserve">Botswana; TT Oct 8: Mozambique</t>
  </si>
  <si>
    <t xml:space="preserve">Pole Star/Seatrade reports Equasis false flag.</t>
  </si>
  <si>
    <t xml:space="preserve">2026-04-19 | seatrade-maritime.com | unitedagainstnucleariran.com | tankertrackers.com | tankertrackers.com</t>
  </si>
  <si>
    <t xml:space="preserve">Oct NV; Hormuz 2026-04-19; Historical Iran-trade link; Oct activity NV</t>
  </si>
  <si>
    <t xml:space="preserve">Turned around 2026-04-19; not proof of seizure</t>
  </si>
  <si>
    <t xml:space="preserve"> CORRECTION: turned back, not seized; restored to active.</t>
  </si>
  <si>
    <t xml:space="preserve">DORIN</t>
  </si>
  <si>
    <t xml:space="preserve">GARUDA (EX: GRATIA)</t>
  </si>
  <si>
    <t xml:space="preserve">9260055</t>
  </si>
  <si>
    <t xml:space="preserve">OFAC 2024-10-17</t>
  </si>
  <si>
    <t xml:space="preserve">DUOS</t>
  </si>
  <si>
    <t xml:space="preserve">FOTUO</t>
  </si>
  <si>
    <t xml:space="preserve">9293959</t>
  </si>
  <si>
    <t xml:space="preserve">Benin (historical); TT Oct 8: Cameroon</t>
  </si>
  <si>
    <t xml:space="preserve">Windward reports entry into fraudulent Benin registry July 1; current Cameroon record conflicts.</t>
  </si>
  <si>
    <t xml:space="preserve">2025 report; later records 2026 | windward.ai | opensanctions.org | tankertrackers.com | tankertrackers.com</t>
  </si>
  <si>
    <t xml:space="preserve">UK 2025-05-09; EU 2025-05-21 (TT; official reconciliation incomplete)</t>
  </si>
  <si>
    <t xml:space="preserve">Oct: NV; Iran nexus and Oct false flag not independently established</t>
  </si>
  <si>
    <t xml:space="preserve">ECLIPSE WIND</t>
  </si>
  <si>
    <t xml:space="preserve">GLOBAL FALCON</t>
  </si>
  <si>
    <t xml:space="preserve">9399167</t>
  </si>
  <si>
    <t xml:space="preserve">EK</t>
  </si>
  <si>
    <t xml:space="preserve">YATEEKA</t>
  </si>
  <si>
    <t xml:space="preserve">9191553</t>
  </si>
  <si>
    <t xml:space="preserve">ELCANO</t>
  </si>
  <si>
    <t xml:space="preserve">LADY LUCY (EX: DELPHI, DELPHINE, VALENTINA)</t>
  </si>
  <si>
    <t xml:space="preserve">9341512</t>
  </si>
  <si>
    <t xml:space="preserve">OFAC 2024-12-03</t>
  </si>
  <si>
    <t xml:space="preserve">ELIAH</t>
  </si>
  <si>
    <t xml:space="preserve">GLOBAL DIGNITY</t>
  </si>
  <si>
    <t xml:space="preserve">9309227</t>
  </si>
  <si>
    <t xml:space="preserve">ELISA</t>
  </si>
  <si>
    <t xml:space="preserve">LAUREN</t>
  </si>
  <si>
    <t xml:space="preserve">9249685</t>
  </si>
  <si>
    <t xml:space="preserve">SAO TOME &amp; PRINCIPE; TT Oct 8: Sao Tome and Principe</t>
  </si>
  <si>
    <t xml:space="preserve">OFAC 2023-03-02 (TT; official reconciliation incomplete)</t>
  </si>
  <si>
    <t xml:space="preserve">Sao Tome and Principe</t>
  </si>
  <si>
    <t xml:space="preserve">ELLY</t>
  </si>
  <si>
    <t xml:space="preserve">ECHO STAR</t>
  </si>
  <si>
    <t xml:space="preserve">9134294</t>
  </si>
  <si>
    <t xml:space="preserve">ELMO</t>
  </si>
  <si>
    <t xml:space="preserve">ELMO (EX: RIO NAPO)</t>
  </si>
  <si>
    <t xml:space="preserve">9256913</t>
  </si>
  <si>
    <t xml:space="preserve">ELPIS</t>
  </si>
  <si>
    <t xml:space="preserve">CHAMTANG</t>
  </si>
  <si>
    <t xml:space="preserve">9212400</t>
  </si>
  <si>
    <t xml:space="preserve">620999876</t>
  </si>
  <si>
    <t xml:space="preserve">Chemical/products, 35,775 dwt</t>
  </si>
  <si>
    <t xml:space="preserve">Windward explicitly says falsely flagged; GUR specifies Comoros.</t>
  </si>
  <si>
    <t xml:space="preserve">2026-04-15 | windward.ai | war-sanctions.gur.gov.ua | vesselfinder.com | tankertrackers.com | tankertrackers.com</t>
  </si>
  <si>
    <t xml:space="preserve">Oct NV; Gulf of Oman after April 13, went dark; Iran-trade link; Oct activity NV</t>
  </si>
  <si>
    <t xml:space="preserve">EMMA</t>
  </si>
  <si>
    <t xml:space="preserve">LARA II</t>
  </si>
  <si>
    <t xml:space="preserve">9321421</t>
  </si>
  <si>
    <t xml:space="preserve">ERA</t>
  </si>
  <si>
    <t xml:space="preserve">BELLA 1; TIMIMIUS, NEOFIT, YANNIS</t>
  </si>
  <si>
    <t xml:space="preserve">9230880</t>
  </si>
  <si>
    <t xml:space="preserve">Displayed update 2026-05-12; accessed 2026-10-11 | unitedagainstnucleariran.com | tankertrackers.com | tankertrackers.com | windward.ai | maritime-executive.com</t>
  </si>
  <si>
    <t xml:space="preserve">OFAC 2024-06-12 (TT; official reconciliation incomplete)</t>
  </si>
  <si>
    <t xml:space="preserve">Oct: NV; SEIZED / REFLAGGED RUSSIA; exclude active October count</t>
  </si>
  <si>
    <t xml:space="preserve">US seized January7 after Russian reflagging; sale/recycling reported September</t>
  </si>
  <si>
    <t xml:space="preserve">BELLA 1 / MARINERA: primarily a Venezuela-trade case (USCG pursuit Jan 2026). Iran nexus historical only.</t>
  </si>
  <si>
    <t xml:space="preserve">EVA</t>
  </si>
  <si>
    <t xml:space="preserve">FOSHAN</t>
  </si>
  <si>
    <t xml:space="preserve">9404572</t>
  </si>
  <si>
    <t xml:space="preserve">EVELINA</t>
  </si>
  <si>
    <t xml:space="preserve">AMBER 6; ALVINA</t>
  </si>
  <si>
    <t xml:space="preserve">9235713</t>
  </si>
  <si>
    <t xml:space="preserve">TIMOR LESTE; TT Oct 8: Panama</t>
  </si>
  <si>
    <t xml:space="preserve">OFAC 2025-01-10; UK 2025-07-21; EU 2024-12-17 (TT; official reconciliation incomplete)</t>
  </si>
  <si>
    <t xml:space="preserve">Panama</t>
  </si>
  <si>
    <t xml:space="preserve">FAAS</t>
  </si>
  <si>
    <t xml:space="preserve">ANNA (EX: QUEEN SERE, RAIN DROP)</t>
  </si>
  <si>
    <t xml:space="preserve">9233208</t>
  </si>
  <si>
    <t xml:space="preserve">OFAC 2022-11-03</t>
  </si>
  <si>
    <t xml:space="preserve">FABULE</t>
  </si>
  <si>
    <t xml:space="preserve">CORONA FUN</t>
  </si>
  <si>
    <t xml:space="preserve">9276573</t>
  </si>
  <si>
    <t xml:space="preserve">655071176</t>
  </si>
  <si>
    <t xml:space="preserve">Crude, 103,622 dwt</t>
  </si>
  <si>
    <t xml:space="preserve">GUR expressly lists false Malawi AIS identity.</t>
  </si>
  <si>
    <t xml:space="preserve">2026-06-08 | war-sanctions.gur.gov.ua | tankertrackers.com | tankertrackers.com</t>
  </si>
  <si>
    <t xml:space="preserve">OFAC 2025-03-13 (TT; official reconciliation incomplete)</t>
  </si>
  <si>
    <t xml:space="preserve">FAROG</t>
  </si>
  <si>
    <t xml:space="preserve">TRIMA (EX: EMERALD SEA)</t>
  </si>
  <si>
    <t xml:space="preserve">9252072</t>
  </si>
  <si>
    <t xml:space="preserve">FENGHUANG</t>
  </si>
  <si>
    <t xml:space="preserve">PHOENIX I</t>
  </si>
  <si>
    <t xml:space="preserve">9236248</t>
  </si>
  <si>
    <t xml:space="preserve">OFAC 2025-02-24; UK 2026-02-24; EU 2025-12-19 (TT; official reconciliation incomplete)</t>
  </si>
  <si>
    <t xml:space="preserve">FIBI</t>
  </si>
  <si>
    <t xml:space="preserve">9242443</t>
  </si>
  <si>
    <t xml:space="preserve">FLORA</t>
  </si>
  <si>
    <t xml:space="preserve">FIONA</t>
  </si>
  <si>
    <t xml:space="preserve">9365752</t>
  </si>
  <si>
    <t xml:space="preserve">610000029</t>
  </si>
  <si>
    <t xml:space="preserve">VLCC, 319,994 dwt</t>
  </si>
  <si>
    <t xml:space="preserve">Windward identifies false registry after Panama deregistration; Iran oil nexus.</t>
  </si>
  <si>
    <t xml:space="preserve">2025 report; GUR update 2026-01-27 | windward.ai | war-sanctions.gur.gov.ua | myshiptracking.com | tankertrackers.com | tankertrackers.com</t>
  </si>
  <si>
    <t xml:space="preserve">Oct NV; AIS Eastern China Sea 2026-08-29; Iran-trade link; Oct activity NV</t>
  </si>
  <si>
    <t xml:space="preserve">FOUR PLUS</t>
  </si>
  <si>
    <t xml:space="preserve">ULTRA VIGAROUS, YING XIN, YONG XIN</t>
  </si>
  <si>
    <t xml:space="preserve">9203930</t>
  </si>
  <si>
    <t xml:space="preserve">FREYA</t>
  </si>
  <si>
    <t xml:space="preserve">LUNA; CLIO</t>
  </si>
  <si>
    <t xml:space="preserve">9238052</t>
  </si>
  <si>
    <t xml:space="preserve">GUYANA; TT Oct 8: Zimbabwe</t>
  </si>
  <si>
    <t xml:space="preserve">OFAC 2025-01-10; UK 2025-09-12 (TT; official reconciliation incomplete)</t>
  </si>
  <si>
    <t xml:space="preserve">FURY</t>
  </si>
  <si>
    <t xml:space="preserve">AVENTUS I</t>
  </si>
  <si>
    <t xml:space="preserve">9280873</t>
  </si>
  <si>
    <t xml:space="preserve">G SUMMER</t>
  </si>
  <si>
    <t xml:space="preserve">G BAMBOO; JEWELS; GC PRINCESS; GLORY HARVEST</t>
  </si>
  <si>
    <t xml:space="preserve">9143506</t>
  </si>
  <si>
    <t xml:space="preserve">603896000</t>
  </si>
  <si>
    <t xml:space="preserve">LPG, 7,241 dwt</t>
  </si>
  <si>
    <t xml:space="preserve">Angola; TT Oct 8: Angola</t>
  </si>
  <si>
    <t xml:space="preserve">2026-04-19 | seatrade-maritime.com | myshiptracking.com | tankertrackers.com | tankertrackers.com</t>
  </si>
  <si>
    <t xml:space="preserve">OFAC 2022-08-01 (TT; official reconciliation incomplete)</t>
  </si>
  <si>
    <t xml:space="preserve">Oct NV; Arabian Sea 2026-04-21; destination Galle; Iran-trade link; Oct activity NV</t>
  </si>
  <si>
    <t xml:space="preserve">Angola</t>
  </si>
  <si>
    <t xml:space="preserve">GALVIN</t>
  </si>
  <si>
    <t xml:space="preserve">9387762</t>
  </si>
  <si>
    <t xml:space="preserve">OFAC 2026-04-24</t>
  </si>
  <si>
    <t xml:space="preserve">GARDIAN</t>
  </si>
  <si>
    <t xml:space="preserve">GAS LEADER</t>
  </si>
  <si>
    <t xml:space="preserve">9114581</t>
  </si>
  <si>
    <t xml:space="preserve">GAS CONCORD</t>
  </si>
  <si>
    <t xml:space="preserve">GAS MARYAM (EX: GAS DIMA, MARS LOTUS, GAS BOMBAY)</t>
  </si>
  <si>
    <t xml:space="preserve">9108099</t>
  </si>
  <si>
    <t xml:space="preserve">GAS ELIOT</t>
  </si>
  <si>
    <t xml:space="preserve">GAS LAGOON</t>
  </si>
  <si>
    <t xml:space="preserve">9386304</t>
  </si>
  <si>
    <t xml:space="preserve">OFAC 2026-06-05</t>
  </si>
  <si>
    <t xml:space="preserve">GAS GALAXY</t>
  </si>
  <si>
    <t xml:space="preserve">NIDI; GAS ZEINA, ST.RAMAN, GAS AKITA</t>
  </si>
  <si>
    <t xml:space="preserve">8818843</t>
  </si>
  <si>
    <t xml:space="preserve">BOTSWANA; TT Oct 8: Nicaragua</t>
  </si>
  <si>
    <t xml:space="preserve">OFAC 2025-10-09 (TT; official reconciliation incomplete)</t>
  </si>
  <si>
    <t xml:space="preserve">GLOBAL RANI</t>
  </si>
  <si>
    <t xml:space="preserve">9136113</t>
  </si>
  <si>
    <t xml:space="preserve">GOLDCREST</t>
  </si>
  <si>
    <t xml:space="preserve">SELENA; ELINE, LIANA</t>
  </si>
  <si>
    <t xml:space="preserve">9292486</t>
  </si>
  <si>
    <t xml:space="preserve">GUYANA; TT Oct 8: Mozambique</t>
  </si>
  <si>
    <t xml:space="preserve">GOLDEN MARIN</t>
  </si>
  <si>
    <t xml:space="preserve">PULMONIS; K M A</t>
  </si>
  <si>
    <t xml:space="preserve">9234616</t>
  </si>
  <si>
    <t xml:space="preserve">GUINEA; TT Oct 8: Iran</t>
  </si>
  <si>
    <t xml:space="preserve">OFAC 2024-04-25 (TT; official reconciliation incomplete)</t>
  </si>
  <si>
    <t xml:space="preserve">GONG DE TIAN</t>
  </si>
  <si>
    <t xml:space="preserve">LADY LIBERTY; GONG DE TIAN, DIANA, APHRODITE</t>
  </si>
  <si>
    <t xml:space="preserve">9005065</t>
  </si>
  <si>
    <t xml:space="preserve">ARUBA; TT Oct 8: Nicaragua</t>
  </si>
  <si>
    <t xml:space="preserve">GREAT</t>
  </si>
  <si>
    <t xml:space="preserve">ANDROMEDA V; DIVINE, SERENE 1, ALISHA</t>
  </si>
  <si>
    <t xml:space="preserve">9197832</t>
  </si>
  <si>
    <t xml:space="preserve">CURACAO; TT Oct 8: Nicaragua</t>
  </si>
  <si>
    <t xml:space="preserve">GUANG TAI</t>
  </si>
  <si>
    <t xml:space="preserve">LIANG SHENG</t>
  </si>
  <si>
    <t xml:space="preserve">9526693</t>
  </si>
  <si>
    <t xml:space="preserve">GUYANA; TT Oct 8: Timor-Leste</t>
  </si>
  <si>
    <t xml:space="preserve">Timor-Leste</t>
  </si>
  <si>
    <t xml:space="preserve">HAI LONG</t>
  </si>
  <si>
    <t xml:space="preserve">GAGAN; ELSA</t>
  </si>
  <si>
    <t xml:space="preserve">9256468</t>
  </si>
  <si>
    <t xml:space="preserve">COMOROS; TT Oct 8: Malawi</t>
  </si>
  <si>
    <t xml:space="preserve">HAIHE</t>
  </si>
  <si>
    <t xml:space="preserve">XI WANG MU; FENGSHUN, VENUS 7</t>
  </si>
  <si>
    <t xml:space="preserve">9007386</t>
  </si>
  <si>
    <t xml:space="preserve">HALO 6</t>
  </si>
  <si>
    <t xml:space="preserve">ETERNAL 8</t>
  </si>
  <si>
    <t xml:space="preserve">9232448</t>
  </si>
  <si>
    <t xml:space="preserve">HEANLIMO</t>
  </si>
  <si>
    <t xml:space="preserve">BONETTA (EX: BRANDLY, BIRDHUM)</t>
  </si>
  <si>
    <t xml:space="preserve">9220914</t>
  </si>
  <si>
    <t xml:space="preserve">HH GLORY</t>
  </si>
  <si>
    <t xml:space="preserve">9534614</t>
  </si>
  <si>
    <t xml:space="preserve">HIRA</t>
  </si>
  <si>
    <t xml:space="preserve">HAUNCAYO (EX: ISHTAR, FREYA)</t>
  </si>
  <si>
    <t xml:space="preserve">9180164</t>
  </si>
  <si>
    <t xml:space="preserve">OFAC 2026-05-28</t>
  </si>
  <si>
    <t xml:space="preserve">HOOT</t>
  </si>
  <si>
    <t xml:space="preserve">CLOUT CHASER</t>
  </si>
  <si>
    <t xml:space="preserve">9267962</t>
  </si>
  <si>
    <t xml:space="preserve">371686000 (OFAC old); current NV</t>
  </si>
  <si>
    <t xml:space="preserve">LPG, built 2003</t>
  </si>
  <si>
    <t xml:space="preserve">Nicaragua; former Botswana</t>
  </si>
  <si>
    <t xml:space="preserve">Global Recon reports replacement identity and flag claim; vessel-specific registration validity not established.</t>
  </si>
  <si>
    <t xml:space="preserve">2026-09-30 | globalrecon.net | ofac.treasury.gov</t>
  </si>
  <si>
    <t xml:space="preserve">Oct: NV; Hull continuity and/or current false flag unverified</t>
  </si>
  <si>
    <t xml:space="preserve">HORNET</t>
  </si>
  <si>
    <t xml:space="preserve">9197844</t>
  </si>
  <si>
    <t xml:space="preserve">IMPALAS</t>
  </si>
  <si>
    <t xml:space="preserve">9171448</t>
  </si>
  <si>
    <t xml:space="preserve">OFAC 2025-05-08 (TT; official reconciliation incomplete)</t>
  </si>
  <si>
    <t xml:space="preserve">INFINITA</t>
  </si>
  <si>
    <t xml:space="preserve">FLORA DOLCE (EX: LADY ELISE)</t>
  </si>
  <si>
    <t xml:space="preserve">9258595</t>
  </si>
  <si>
    <t xml:space="preserve">INFINITY</t>
  </si>
  <si>
    <t xml:space="preserve">NOLAN, OSLO</t>
  </si>
  <si>
    <t xml:space="preserve">9179701</t>
  </si>
  <si>
    <t xml:space="preserve">IZUMO</t>
  </si>
  <si>
    <t xml:space="preserve">GLISTAR; IZUMO, CATHAY PHOENIX</t>
  </si>
  <si>
    <t xml:space="preserve">9249324</t>
  </si>
  <si>
    <t xml:space="preserve">GUYANA; TT Oct 8: Gabon</t>
  </si>
  <si>
    <t xml:space="preserve">OFAC 2024-10-02 (TT; official reconciliation incomplete)</t>
  </si>
  <si>
    <t xml:space="preserve">Gabon</t>
  </si>
  <si>
    <t xml:space="preserve">JAMES II</t>
  </si>
  <si>
    <t xml:space="preserve">LA PEARL, ELITE</t>
  </si>
  <si>
    <t xml:space="preserve">9174660</t>
  </si>
  <si>
    <t xml:space="preserve">CURACAO; TT Oct 8: Haiti</t>
  </si>
  <si>
    <t xml:space="preserve">Haiti</t>
  </si>
  <si>
    <t xml:space="preserve">JAYA</t>
  </si>
  <si>
    <t xml:space="preserve">MONOCEROS</t>
  </si>
  <si>
    <t xml:space="preserve">9410387</t>
  </si>
  <si>
    <t xml:space="preserve">JI XIANG</t>
  </si>
  <si>
    <t xml:space="preserve">WORLD PERFORMANCE</t>
  </si>
  <si>
    <t xml:space="preserve">9301005</t>
  </si>
  <si>
    <t xml:space="preserve">KAVIZ</t>
  </si>
  <si>
    <t xml:space="preserve">9282041</t>
  </si>
  <si>
    <t xml:space="preserve">OFAC 2025-07-30; UK 2026-06-16; EU 2026-04-24 (TT; official reconciliation incomplete)</t>
  </si>
  <si>
    <t xml:space="preserve">KUSH</t>
  </si>
  <si>
    <t xml:space="preserve">BAXTER</t>
  </si>
  <si>
    <t xml:space="preserve">9282522</t>
  </si>
  <si>
    <t xml:space="preserve">Windward explicitly identifies false Comoros flag.</t>
  </si>
  <si>
    <t xml:space="preserve">KYLO</t>
  </si>
  <si>
    <t xml:space="preserve">NOXEN; MEMPHIS; FOUR SMILE</t>
  </si>
  <si>
    <t xml:space="preserve">9189146</t>
  </si>
  <si>
    <t xml:space="preserve">620800028</t>
  </si>
  <si>
    <t xml:space="preserve">Suezmax, ~160,500 dwt</t>
  </si>
  <si>
    <t xml:space="preserve">GUR records "False data… Flag Comoros"; Equasis/TrustedDocks "Comoros FALSE" (reported).</t>
  </si>
  <si>
    <t xml:space="preserve">war-sanctions.gur.gov.ua 13 Mar 2026</t>
  </si>
  <si>
    <t xml:space="preserve">UK 17 Jun 2025; OFAC 30 Jul 2025; EU</t>
  </si>
  <si>
    <t xml:space="preserve">Gulf of Oman (sunk)</t>
  </si>
  <si>
    <t xml:space="preserve">Destroyed by CENTCOM 5 Sep 2026; sank</t>
  </si>
  <si>
    <t xml:space="preserve">Added. Historical record only; sunk.</t>
  </si>
  <si>
    <t xml:space="preserve">LAND ROVER</t>
  </si>
  <si>
    <t xml:space="preserve">LAMD (EX: TAI HE)</t>
  </si>
  <si>
    <t xml:space="preserve">9320843</t>
  </si>
  <si>
    <t xml:space="preserve">OFAC 2025-05-08</t>
  </si>
  <si>
    <t xml:space="preserve">LATTAFA</t>
  </si>
  <si>
    <t xml:space="preserve">LATTAFA (EX: MARIANNE)</t>
  </si>
  <si>
    <t xml:space="preserve">9245794</t>
  </si>
  <si>
    <t xml:space="preserve">OFAC 2025-12-11</t>
  </si>
  <si>
    <t xml:space="preserve">LAVIN / MACHO QUEEN</t>
  </si>
  <si>
    <t xml:space="preserve">(uses IMO of scrapped PEDROT)</t>
  </si>
  <si>
    <t xml:space="preserve">9177686 (stolen)</t>
  </si>
  <si>
    <t xml:space="preserve">Mali-affiliated</t>
  </si>
  <si>
    <t xml:space="preserve">Zombie IMO number plus MMSI of a landlocked state with no registry.</t>
  </si>
  <si>
    <t xml:space="preserve">Lloyd's List, late 2025</t>
  </si>
  <si>
    <t xml:space="preserve">NV for true hull</t>
  </si>
  <si>
    <t xml:space="preserve">identity fraud</t>
  </si>
  <si>
    <t xml:space="preserve">Added. True hull unidentified.</t>
  </si>
  <si>
    <t xml:space="preserve">LEGACY 2</t>
  </si>
  <si>
    <t xml:space="preserve">LEGACY 2 (EX: AVIOR, BS BRAVO)</t>
  </si>
  <si>
    <t xml:space="preserve">9294795</t>
  </si>
  <si>
    <t xml:space="preserve">OFAC 2022-07-06</t>
  </si>
  <si>
    <t xml:space="preserve">LENORE / DAVINA</t>
  </si>
  <si>
    <t xml:space="preserve">LENORE; DAVINA, SOLANA, JESSICA D</t>
  </si>
  <si>
    <t xml:space="preserve">9259367</t>
  </si>
  <si>
    <t xml:space="preserve">VLCC, 300,976 dwt</t>
  </si>
  <si>
    <t xml:space="preserve">Curaçao; former false Palau; TT Oct 8: Curaçao</t>
  </si>
  <si>
    <t xml:space="preserve">Explicit false registry; Iran crude and US boarding reported.</t>
  </si>
  <si>
    <t xml:space="preserve">2026-09-25 | maritime-executive.com | unitedagainstnucleariran.com | tankertrackers.com | tankertrackers.com</t>
  </si>
  <si>
    <t xml:space="preserve">Oct NV; entered Atlantic after Cape of Good Hope, Sept report; Historical Iran-trade link; Oct activity NV</t>
  </si>
  <si>
    <t xml:space="preserve">US stopped June off Sri Lanka; forfeiture not verified</t>
  </si>
  <si>
    <t xml:space="preserve">Inactive (US custody)</t>
  </si>
  <si>
    <t xml:space="preserve">IMO 9259367 per OFAC SDN List entry for DAVINA (Recent Actions, 11 Oct 2024). US boarded 5 Jun 2026; reported en route to US for forfeiture (Sep 2026).</t>
  </si>
  <si>
    <t xml:space="preserve">LEXIE</t>
  </si>
  <si>
    <t xml:space="preserve">LEXI; DAZZLE; VERA</t>
  </si>
  <si>
    <t xml:space="preserve">9203277</t>
  </si>
  <si>
    <t xml:space="preserve">611000293</t>
  </si>
  <si>
    <t xml:space="preserve">VLCC, 298,911 dwt</t>
  </si>
  <si>
    <t xml:space="preserve">Botswana; TT Oct 8: Botswana</t>
  </si>
  <si>
    <t xml:space="preserve">Botswana expressly denies registering any vessels; Lexie named in contemporaneous report.</t>
  </si>
  <si>
    <t xml:space="preserve">2026-06-06 | news24.com | ship-tracker.org | iranwatch.org | tankertrackers.com | tankertrackers.com</t>
  </si>
  <si>
    <t xml:space="preserve">Oct NV; near Kharg, 2026-06-02; Iran-trade link; Oct activity NV</t>
  </si>
  <si>
    <t xml:space="preserve">Disabled by US missile 2026-06-02</t>
  </si>
  <si>
    <t xml:space="preserve">registry disavowal (reported)</t>
  </si>
  <si>
    <t xml:space="preserve">LIA</t>
  </si>
  <si>
    <t xml:space="preserve">GOTICA, SERENITY</t>
  </si>
  <si>
    <t xml:space="preserve">9041057</t>
  </si>
  <si>
    <t xml:space="preserve">GUYANA; TT Oct 8: Eq Guinea</t>
  </si>
  <si>
    <t xml:space="preserve">OFAC 2021-01-19 (TT; official reconciliation incomplete)</t>
  </si>
  <si>
    <t xml:space="preserve">LIMAS</t>
  </si>
  <si>
    <t xml:space="preserve">KOHANA, IRISES</t>
  </si>
  <si>
    <t xml:space="preserve">9254082</t>
  </si>
  <si>
    <t xml:space="preserve">OFAC 2024-02-27 (TT; official reconciliation incomplete)</t>
  </si>
  <si>
    <t xml:space="preserve">LITI</t>
  </si>
  <si>
    <t xml:space="preserve">EQUALITY</t>
  </si>
  <si>
    <t xml:space="preserve">9216547</t>
  </si>
  <si>
    <t xml:space="preserve">OFAC 2019-04-12 (TT; official reconciliation incomplete)</t>
  </si>
  <si>
    <t xml:space="preserve">LITUS</t>
  </si>
  <si>
    <t xml:space="preserve">PIONEER SAM</t>
  </si>
  <si>
    <t xml:space="preserve">9232620</t>
  </si>
  <si>
    <t xml:space="preserve">OFAC 2025-11-20</t>
  </si>
  <si>
    <t xml:space="preserve">LORA</t>
  </si>
  <si>
    <t xml:space="preserve">CORA; SALVIA, YANNIS</t>
  </si>
  <si>
    <t xml:space="preserve">9297319</t>
  </si>
  <si>
    <t xml:space="preserve">LOTUS</t>
  </si>
  <si>
    <t xml:space="preserve">HIMALAYAN</t>
  </si>
  <si>
    <t xml:space="preserve">9392822</t>
  </si>
  <si>
    <t xml:space="preserve">CURACAO; TT Oct 8: Syria</t>
  </si>
  <si>
    <t xml:space="preserve">Syria</t>
  </si>
  <si>
    <t xml:space="preserve">LOUIZA</t>
  </si>
  <si>
    <t xml:space="preserve">EURO FORTUNE</t>
  </si>
  <si>
    <t xml:space="preserve">9281554</t>
  </si>
  <si>
    <t xml:space="preserve">LYNN</t>
  </si>
  <si>
    <t xml:space="preserve">SENHUB (EX: EUROHOPE, PHOENIX VANGUARD)</t>
  </si>
  <si>
    <t xml:space="preserve">9352559</t>
  </si>
  <si>
    <t xml:space="preserve">M.T. SULLANA</t>
  </si>
  <si>
    <t xml:space="preserve">SULLANA (EX: NESS)</t>
  </si>
  <si>
    <t xml:space="preserve">9180152</t>
  </si>
  <si>
    <t xml:space="preserve">MAHVA</t>
  </si>
  <si>
    <t xml:space="preserve">JETTA; OHAR, ARTURA, CY LUCK</t>
  </si>
  <si>
    <t xml:space="preserve">9150365</t>
  </si>
  <si>
    <t xml:space="preserve">MAJESTIC X</t>
  </si>
  <si>
    <t xml:space="preserve">ETERNITY; PHONIX, LUNA LAKE</t>
  </si>
  <si>
    <t xml:space="preserve">9198317</t>
  </si>
  <si>
    <t xml:space="preserve">750308000</t>
  </si>
  <si>
    <t xml:space="preserve">VLCC, 281,501 dwt</t>
  </si>
  <si>
    <t xml:space="preserve">Explicit false Guyana registry; Iran cargo and US boarding reported.</t>
  </si>
  <si>
    <t xml:space="preserve">Oct NV; northbound off Brazil, Sept report; Historical Iran-trade link; Oct activity NV</t>
  </si>
  <si>
    <t xml:space="preserve">US boarded/stopped April; forfeiture not verified</t>
  </si>
  <si>
    <t xml:space="preserve">Guyana MARAD disowned by name, 23-24 Apr 2026. Reported en route to US for forfeiture, Sep 2026.</t>
  </si>
  <si>
    <t xml:space="preserve">MAOMING</t>
  </si>
  <si>
    <t xml:space="preserve">WANIJ</t>
  </si>
  <si>
    <t xml:space="preserve">9215103</t>
  </si>
  <si>
    <t xml:space="preserve">OFAC 2024-07-18 (TT; official reconciliation incomplete)</t>
  </si>
  <si>
    <t xml:space="preserve">MARINE SPIRIT</t>
  </si>
  <si>
    <t xml:space="preserve">PEACE HILL</t>
  </si>
  <si>
    <t xml:space="preserve">9288019</t>
  </si>
  <si>
    <t xml:space="preserve">MARIS</t>
  </si>
  <si>
    <t xml:space="preserve">REEF; BALTIC HORIZON, PETRA</t>
  </si>
  <si>
    <t xml:space="preserve">9263382</t>
  </si>
  <si>
    <t xml:space="preserve">MARIVEX</t>
  </si>
  <si>
    <t xml:space="preserve">ARIHANT</t>
  </si>
  <si>
    <t xml:space="preserve">9464156</t>
  </si>
  <si>
    <t xml:space="preserve">Madagascar; Palau in CENTCOM description; TT Oct 8: Palau</t>
  </si>
  <si>
    <t xml:space="preserve">USNI reports IMO false Madagascar record conflicting with CENTCOM Palau description.</t>
  </si>
  <si>
    <t xml:space="preserve">2026-06-11 | news.usni.org | tankertrackers.com | tankertrackers.com</t>
  </si>
  <si>
    <t xml:space="preserve">OFAC 2025-12-18 (TT; official reconciliation incomplete)</t>
  </si>
  <si>
    <t xml:space="preserve">Oct NV; Gulf of Oman June 8; Iran-trade link; Oct activity NV</t>
  </si>
  <si>
    <t xml:space="preserve">US disabled June 8</t>
  </si>
  <si>
    <t xml:space="preserve">Palau</t>
  </si>
  <si>
    <t xml:space="preserve">MARSER</t>
  </si>
  <si>
    <t xml:space="preserve">SEA HERMES</t>
  </si>
  <si>
    <t xml:space="preserve">9031519</t>
  </si>
  <si>
    <t xml:space="preserve">MARVEL 7</t>
  </si>
  <si>
    <t xml:space="preserve">DAHSTUN 7</t>
  </si>
  <si>
    <t xml:space="preserve">8223050</t>
  </si>
  <si>
    <t xml:space="preserve">SINT MAARTEN; TT Oct 8: Tanzania</t>
  </si>
  <si>
    <t xml:space="preserve">Tanzania</t>
  </si>
  <si>
    <t xml:space="preserve">MAYA</t>
  </si>
  <si>
    <t xml:space="preserve">DIVINE POWER, DP 7</t>
  </si>
  <si>
    <t xml:space="preserve">9171357</t>
  </si>
  <si>
    <t xml:space="preserve">CURACAO; TT Oct 8: Netherlands</t>
  </si>
  <si>
    <t xml:space="preserve">Netherlands</t>
  </si>
  <si>
    <t xml:space="preserve">MEDNA</t>
  </si>
  <si>
    <t xml:space="preserve">SIRI; ANTHEA</t>
  </si>
  <si>
    <t xml:space="preserve">9281683</t>
  </si>
  <si>
    <t xml:space="preserve">OFAC 2024-04-04; EU 2024-12-17 (TT; official reconciliation incomplete)</t>
  </si>
  <si>
    <t xml:space="preserve">MEHLE</t>
  </si>
  <si>
    <t xml:space="preserve">9191711</t>
  </si>
  <si>
    <t xml:space="preserve">GUYANA; TT Oct 8: Panama</t>
  </si>
  <si>
    <t xml:space="preserve">OFAC 2024-01-12 (TT; official reconciliation incomplete)</t>
  </si>
  <si>
    <t xml:space="preserve">MIRAAN</t>
  </si>
  <si>
    <t xml:space="preserve">CHINTAMANI</t>
  </si>
  <si>
    <t xml:space="preserve">9242481</t>
  </si>
  <si>
    <t xml:space="preserve">MOONBAY</t>
  </si>
  <si>
    <t xml:space="preserve">ETERNAL FORTUNE</t>
  </si>
  <si>
    <t xml:space="preserve">9230907</t>
  </si>
  <si>
    <t xml:space="preserve">MT CUMA</t>
  </si>
  <si>
    <t xml:space="preserve">CUME; GOODWIN, PANDORA, YONG DING</t>
  </si>
  <si>
    <t xml:space="preserve">9379703</t>
  </si>
  <si>
    <t xml:space="preserve">MT TIBER</t>
  </si>
  <si>
    <t xml:space="preserve">VELA; HELM, NILE, LIA</t>
  </si>
  <si>
    <t xml:space="preserve">9411288</t>
  </si>
  <si>
    <t xml:space="preserve">MT VIRGO</t>
  </si>
  <si>
    <t xml:space="preserve">VIRGO</t>
  </si>
  <si>
    <t xml:space="preserve">9236250</t>
  </si>
  <si>
    <t xml:space="preserve">MT. SHELIF</t>
  </si>
  <si>
    <t xml:space="preserve">ARTEMIS III (EX: AGLAIA; HAPON)</t>
  </si>
  <si>
    <t xml:space="preserve">9102241</t>
  </si>
  <si>
    <t xml:space="preserve">MUNICH</t>
  </si>
  <si>
    <t xml:space="preserve">ARABIAN ENERGY</t>
  </si>
  <si>
    <t xml:space="preserve">9417490</t>
  </si>
  <si>
    <t xml:space="preserve">MURLIKISHAN</t>
  </si>
  <si>
    <t xml:space="preserve">M K A (EX: BIANCA, AMORETTI)</t>
  </si>
  <si>
    <t xml:space="preserve">9269403</t>
  </si>
  <si>
    <t xml:space="preserve">NAUTILUS I</t>
  </si>
  <si>
    <t xml:space="preserve">DANUTA I (EX: SAPPHIRE I)</t>
  </si>
  <si>
    <t xml:space="preserve">9193721</t>
  </si>
  <si>
    <t xml:space="preserve">NAVIS</t>
  </si>
  <si>
    <t xml:space="preserve">9008108</t>
  </si>
  <si>
    <t xml:space="preserve">NAVIXON</t>
  </si>
  <si>
    <t xml:space="preserve">MOUNT FUJI (EX: GAS VISION, GAS PULA)</t>
  </si>
  <si>
    <t xml:space="preserve">9115303</t>
  </si>
  <si>
    <t xml:space="preserve">NECLEUS</t>
  </si>
  <si>
    <t xml:space="preserve">JELA (EX: VANITY, BLISSFUL SEA, OCEAN PHANTOM)</t>
  </si>
  <si>
    <t xml:space="preserve">9371608</t>
  </si>
  <si>
    <t xml:space="preserve">NEW FUTURE</t>
  </si>
  <si>
    <t xml:space="preserve">DAKSHA; HEBE</t>
  </si>
  <si>
    <t xml:space="preserve">9259185</t>
  </si>
  <si>
    <t xml:space="preserve">OFAC 2024-04-04; UK 2024-11-25; EU 2024-06-25 (TT; official reconciliation incomplete)</t>
  </si>
  <si>
    <t xml:space="preserve">NEW POWER</t>
  </si>
  <si>
    <t xml:space="preserve">9266853</t>
  </si>
  <si>
    <t xml:space="preserve">NICHOLA</t>
  </si>
  <si>
    <t xml:space="preserve">SPIRIT OF CASPER, MARIA GRACE</t>
  </si>
  <si>
    <t xml:space="preserve">9224271</t>
  </si>
  <si>
    <t xml:space="preserve">NOBLE</t>
  </si>
  <si>
    <t xml:space="preserve">ASTRA, HURON</t>
  </si>
  <si>
    <t xml:space="preserve">9162928</t>
  </si>
  <si>
    <t xml:space="preserve">NORA</t>
  </si>
  <si>
    <t xml:space="preserve">AROON, LIMOSTAR, NIGH, LONGBOW LAKE</t>
  </si>
  <si>
    <t xml:space="preserve">9237539</t>
  </si>
  <si>
    <t xml:space="preserve">Displayed update 2026-05-12; accessed 2026-10-11 | unitedagainstnucleariran.com | tankertrackers.com | tankertrackers.com | bellingcat.com</t>
  </si>
  <si>
    <t xml:space="preserve">OFAC 2020-10-26 (TT; official reconciliation incomplete)</t>
  </si>
  <si>
    <t xml:space="preserve">Malaysia detained/fined, then released early 2026</t>
  </si>
  <si>
    <t xml:space="preserve">NORITA</t>
  </si>
  <si>
    <t xml:space="preserve">AQUA SPIRIT (EX: SERENITY GAS)</t>
  </si>
  <si>
    <t xml:space="preserve">9197727</t>
  </si>
  <si>
    <t xml:space="preserve">NOVA</t>
  </si>
  <si>
    <t xml:space="preserve">EGRET (EX: JADEAR, ACHELOUS)</t>
  </si>
  <si>
    <t xml:space="preserve">9283801</t>
  </si>
  <si>
    <t xml:space="preserve">OFAC 2025-04-16</t>
  </si>
  <si>
    <t xml:space="preserve">OCEAN 11</t>
  </si>
  <si>
    <t xml:space="preserve">OCEAN RADIANCE (EX: ADDRESS GAS)</t>
  </si>
  <si>
    <t xml:space="preserve">9194969</t>
  </si>
  <si>
    <t xml:space="preserve">OFAC 2026-05-19</t>
  </si>
  <si>
    <t xml:space="preserve">OCEAN RIVER</t>
  </si>
  <si>
    <t xml:space="preserve">LEOPARD</t>
  </si>
  <si>
    <t xml:space="preserve">9284594</t>
  </si>
  <si>
    <t xml:space="preserve">OFAC 2025-01-10; UK 2025-05-20; EU 2025-05-21</t>
  </si>
  <si>
    <t xml:space="preserve">OCEANA KAI</t>
  </si>
  <si>
    <t xml:space="preserve">GLOBAL BEAUTY</t>
  </si>
  <si>
    <t xml:space="preserve">9221267</t>
  </si>
  <si>
    <t xml:space="preserve">OCTANS</t>
  </si>
  <si>
    <t xml:space="preserve">JUDY II,TIAN YING ZUO</t>
  </si>
  <si>
    <t xml:space="preserve">9224295</t>
  </si>
  <si>
    <t xml:space="preserve">SAO TOME &amp; PRINCIPE; TT Oct 8: Nicaragua</t>
  </si>
  <si>
    <t xml:space="preserve">OLGA</t>
  </si>
  <si>
    <t xml:space="preserve">EURO VIKING</t>
  </si>
  <si>
    <t xml:space="preserve">9309239</t>
  </si>
  <si>
    <t xml:space="preserve">OLINA</t>
  </si>
  <si>
    <t xml:space="preserve">OLINA (EX: MINERVA M)</t>
  </si>
  <si>
    <t xml:space="preserve">9282479</t>
  </si>
  <si>
    <t xml:space="preserve">OFAC 2025-01-10; UK 2024-12-17; EU 2025-02-25</t>
  </si>
  <si>
    <t xml:space="preserve">OLYM</t>
  </si>
  <si>
    <t xml:space="preserve">OLYMPICS, LADY SOFIA</t>
  </si>
  <si>
    <t xml:space="preserve">9212759</t>
  </si>
  <si>
    <t xml:space="preserve">OFAC 2024-03-15 (TT; official reconciliation incomplete)</t>
  </si>
  <si>
    <t xml:space="preserve">ORPHIC</t>
  </si>
  <si>
    <t xml:space="preserve">ELZA / ESTEGHLAL</t>
  </si>
  <si>
    <t xml:space="preserve">9221671</t>
  </si>
  <si>
    <t xml:space="preserve">306720000</t>
  </si>
  <si>
    <t xml:space="preserve">Crude, 47,052 dwt</t>
  </si>
  <si>
    <t xml:space="preserve">Curaçao; TT Oct 8: Curaçao</t>
  </si>
  <si>
    <t xml:space="preserve">GUR identifies broadcast Curaçao identity; underlying registry unknown.</t>
  </si>
  <si>
    <t xml:space="preserve">2026-03-18 (search record; full open failed) | war-sanctions.gur.gov.ua | tankertrackers.com | tankertrackers.com</t>
  </si>
  <si>
    <t xml:space="preserve">OSTRIA</t>
  </si>
  <si>
    <t xml:space="preserve">VISION (EX: JUVENIS)</t>
  </si>
  <si>
    <t xml:space="preserve">9260067</t>
  </si>
  <si>
    <t xml:space="preserve">OFAC 2024-10-17; EU 2025-07-20</t>
  </si>
  <si>
    <t xml:space="preserve">PANDA</t>
  </si>
  <si>
    <t xml:space="preserve">BIRTH YOUNG; PANDA</t>
  </si>
  <si>
    <t xml:space="preserve">9284582</t>
  </si>
  <si>
    <t xml:space="preserve">GUYANA; TT Oct 8: Vietnam</t>
  </si>
  <si>
    <t xml:space="preserve">OFAC 2025-11-20; UK 2025-07-21; EU 2025-05-21 (TT; official reconciliation incomplete)</t>
  </si>
  <si>
    <t xml:space="preserve">Vietnam</t>
  </si>
  <si>
    <t xml:space="preserve">PEARL</t>
  </si>
  <si>
    <t xml:space="preserve">GLOBAL DOMINANCE</t>
  </si>
  <si>
    <t xml:space="preserve">9672301</t>
  </si>
  <si>
    <t xml:space="preserve">PHENIX VI</t>
  </si>
  <si>
    <t xml:space="preserve">ZEPHYR I</t>
  </si>
  <si>
    <t xml:space="preserve">9255880</t>
  </si>
  <si>
    <t xml:space="preserve">OFAC 2022-11-03 (TT; official reconciliation incomplete)</t>
  </si>
  <si>
    <t xml:space="preserve">PHOEBEII</t>
  </si>
  <si>
    <t xml:space="preserve">SINCERE 02</t>
  </si>
  <si>
    <t xml:space="preserve">9226011</t>
  </si>
  <si>
    <t xml:space="preserve">PING SHUN</t>
  </si>
  <si>
    <t xml:space="preserve">URGANE I, VENICE, INTISAR</t>
  </si>
  <si>
    <t xml:space="preserve">9231901</t>
  </si>
  <si>
    <t xml:space="preserve">CONFLICT: Windward (1 Apr 2026) recorded Eswatini flag; UANI (May) Guyana; TankerTrackers 8 Oct Panama. If Panama registration is genuine, vessel is currently validly flagged. Verify with Panama Maritime Authority.</t>
  </si>
  <si>
    <t xml:space="preserve">PUYANG</t>
  </si>
  <si>
    <t xml:space="preserve">LUNA PRIME (EX: SELENE)</t>
  </si>
  <si>
    <t xml:space="preserve">9174220</t>
  </si>
  <si>
    <t xml:space="preserve">OFAC 2024-10-11</t>
  </si>
  <si>
    <t xml:space="preserve">PYRA</t>
  </si>
  <si>
    <t xml:space="preserve">NUS, CAPE GAS</t>
  </si>
  <si>
    <t xml:space="preserve">9002491</t>
  </si>
  <si>
    <t xml:space="preserve">QUINN</t>
  </si>
  <si>
    <t xml:space="preserve">JANET</t>
  </si>
  <si>
    <t xml:space="preserve">9220952</t>
  </si>
  <si>
    <t xml:space="preserve">GUYANA; TT Oct 8: Angola</t>
  </si>
  <si>
    <t xml:space="preserve">RAINE</t>
  </si>
  <si>
    <t xml:space="preserve">OWENS, OPEC NEPTUNE</t>
  </si>
  <si>
    <t xml:space="preserve">9223540</t>
  </si>
  <si>
    <t xml:space="preserve">GUINEA; TT Oct 8: Nicaragua</t>
  </si>
  <si>
    <t xml:space="preserve">OFAC 2025-01-10 (TT; official reconciliation incomplete)</t>
  </si>
  <si>
    <t xml:space="preserve">RATNA</t>
  </si>
  <si>
    <t xml:space="preserve">LPG MOM, LPG OM</t>
  </si>
  <si>
    <t xml:space="preserve">9160475</t>
  </si>
  <si>
    <t xml:space="preserve">RENS</t>
  </si>
  <si>
    <t xml:space="preserve">ADONIA; SHUN TAI</t>
  </si>
  <si>
    <t xml:space="preserve">9242223</t>
  </si>
  <si>
    <t xml:space="preserve">SINT MAARTEN; TT Oct 8: Mozambique</t>
  </si>
  <si>
    <t xml:space="preserve">OFAC 2025-01-10; UK 2025-09-12; EU 2025-10-24 (TT; official reconciliation incomplete)</t>
  </si>
  <si>
    <t xml:space="preserve">RICH STARRY</t>
  </si>
  <si>
    <t xml:space="preserve">WEALTHY STAR; FULL STAR</t>
  </si>
  <si>
    <t xml:space="preserve">9773301</t>
  </si>
  <si>
    <t xml:space="preserve">Chemical/products, 36,031 dwt</t>
  </si>
  <si>
    <t xml:space="preserve">Malawi (April); Guyana in May UANI table; TT Oct 8: Malawi</t>
  </si>
  <si>
    <t xml:space="preserve">Lloyd’s List explicitly identifies false Malawi claim; dated UANI flag differs.</t>
  </si>
  <si>
    <t xml:space="preserve">2026-04-14; UANI displayed May 12 | lloydslist.com | unitedagainstnucleariran.com | tankertrackers.com | tankertrackers.com</t>
  </si>
  <si>
    <t xml:space="preserve">Oct NV; Gulf of Oman April 14; Historical Iran-trade link; Oct activity NV</t>
  </si>
  <si>
    <t xml:space="preserve">U-turn under blockade pressure; seizure NV</t>
  </si>
  <si>
    <t xml:space="preserve">Lloyd's List 14 Apr 2026: false Malawi flag; Malawi told IMO it has no international registry. CORRECTION: turned back, not seized; restored to active.</t>
  </si>
  <si>
    <t xml:space="preserve">RIESCO</t>
  </si>
  <si>
    <t xml:space="preserve">9251822</t>
  </si>
  <si>
    <t xml:space="preserve">Zimbabwe; TT Oct 8: Zimbabwe</t>
  </si>
  <si>
    <t xml:space="preserve">OFAC 2025-11-20 (TT; official reconciliation incomplete)</t>
  </si>
  <si>
    <t xml:space="preserve">Oct NV; Gulf of Oman at strike; INACTIVE: TT decommissioned/lost; exclude active count</t>
  </si>
  <si>
    <t xml:space="preserve">ROMAN</t>
  </si>
  <si>
    <t xml:space="preserve">ROYAL H; ALAA; DRAVIN; KANHA</t>
  </si>
  <si>
    <t xml:space="preserve">9155341</t>
  </si>
  <si>
    <t xml:space="preserve">655317000</t>
  </si>
  <si>
    <t xml:space="preserve">LPG, 18,111 dwt</t>
  </si>
  <si>
    <t xml:space="preserve">Windward identifies fraudulent Malawi registry; Iranian LPG disguised as Iraqi loading.</t>
  </si>
  <si>
    <t xml:space="preserve">2026-04-29 | windward.ai | magicport.ai | tankertrackers.com | tankertrackers.com | ofac.treasury.gov</t>
  </si>
  <si>
    <t xml:space="preserve">Oct NV; AIS destination Sohar, profile 2026-08-22, not a verified position; Iran-trade link; Oct activity NV</t>
  </si>
  <si>
    <t xml:space="preserve">Same as ROYAL H (Windward 29 Apr 2026, Malawi). Renamed ROMAN.</t>
  </si>
  <si>
    <t xml:space="preserve">SALUS</t>
  </si>
  <si>
    <t xml:space="preserve">GLOBAL STAR; GIOIOSA</t>
  </si>
  <si>
    <t xml:space="preserve">9198082</t>
  </si>
  <si>
    <t xml:space="preserve">OFAC 2025-02-06; UK 2026-06-16; EU 2026-04-24 (TT; official reconciliation incomplete)</t>
  </si>
  <si>
    <t xml:space="preserve">SALUTE</t>
  </si>
  <si>
    <t xml:space="preserve">TUSITALA (EX: TOWER RISE)</t>
  </si>
  <si>
    <t xml:space="preserve">8912546</t>
  </si>
  <si>
    <t xml:space="preserve">SANAR</t>
  </si>
  <si>
    <t xml:space="preserve">LION KING; SANAR, DAWN II, SPAR</t>
  </si>
  <si>
    <t xml:space="preserve">9185530</t>
  </si>
  <si>
    <t xml:space="preserve">GUYANA; TT Oct 8: Madagascar</t>
  </si>
  <si>
    <t xml:space="preserve">OFAC 2024-03-26 (TT; official reconciliation incomplete)</t>
  </si>
  <si>
    <t xml:space="preserve">SCALER</t>
  </si>
  <si>
    <t xml:space="preserve">VIOLA, MARTINA, NADEZHDA</t>
  </si>
  <si>
    <t xml:space="preserve">9254915</t>
  </si>
  <si>
    <t xml:space="preserve">SEA HONOR</t>
  </si>
  <si>
    <t xml:space="preserve">KAPOK</t>
  </si>
  <si>
    <t xml:space="preserve">9315654</t>
  </si>
  <si>
    <t xml:space="preserve">OFAC 2024-10-17; UK 2025-10-15; EU 2025-07-20 (TT; official reconciliation incomplete)</t>
  </si>
  <si>
    <t xml:space="preserve">SEA STAR</t>
  </si>
  <si>
    <t xml:space="preserve">SANDS (EX: TROPHY)</t>
  </si>
  <si>
    <t xml:space="preserve">9220940</t>
  </si>
  <si>
    <t xml:space="preserve">SERAM II</t>
  </si>
  <si>
    <t xml:space="preserve">STARLIGHT; OCEANIC II</t>
  </si>
  <si>
    <t xml:space="preserve">9275995</t>
  </si>
  <si>
    <t xml:space="preserve">CURACAO; TT Oct 8: Eritrea</t>
  </si>
  <si>
    <t xml:space="preserve">Eritrea</t>
  </si>
  <si>
    <t xml:space="preserve">SETTEBELLO</t>
  </si>
  <si>
    <t xml:space="preserve">9162916</t>
  </si>
  <si>
    <t xml:space="preserve">Crude tanker (1997)</t>
  </si>
  <si>
    <t xml:space="preserve">Windward (via gCaptain): fraudulent registry, six flag changes in six years, AIS spoofing. Palau operates a real registry.</t>
  </si>
  <si>
    <t xml:space="preserve">gCaptain/Windward Jun 2026</t>
  </si>
  <si>
    <t xml:space="preserve">Not sanctioned (TankerTrackers)</t>
  </si>
  <si>
    <t xml:space="preserve">Gulf of Oman</t>
  </si>
  <si>
    <t xml:space="preserve">Disabled by US 9 Jun 2026; three crew killed</t>
  </si>
  <si>
    <t xml:space="preserve">Added. Operator denies Iran link.</t>
  </si>
  <si>
    <t xml:space="preserve">SHAURYA 2</t>
  </si>
  <si>
    <t xml:space="preserve">SHAURYAII; FORTUNE GALAXY</t>
  </si>
  <si>
    <t xml:space="preserve">9257010</t>
  </si>
  <si>
    <t xml:space="preserve">GUYANA; TT Oct 8: Curaçao</t>
  </si>
  <si>
    <t xml:space="preserve">SHEN ZHOU</t>
  </si>
  <si>
    <t xml:space="preserve">WORLD PROGRESS</t>
  </si>
  <si>
    <t xml:space="preserve">9300996</t>
  </si>
  <si>
    <t xml:space="preserve">SIA</t>
  </si>
  <si>
    <t xml:space="preserve">OCEANUS GAS</t>
  </si>
  <si>
    <t xml:space="preserve">9397080</t>
  </si>
  <si>
    <t xml:space="preserve">COMOROS; TT Oct 8: Angola</t>
  </si>
  <si>
    <t xml:space="preserve">SIFRA</t>
  </si>
  <si>
    <t xml:space="preserve">9185346</t>
  </si>
  <si>
    <t xml:space="preserve">LPG tanker, built 1999</t>
  </si>
  <si>
    <t xml:space="preserve">Botswana; TT Oct 8: Anguilla</t>
  </si>
  <si>
    <t xml:space="preserve">OFAC legal notice explicitly says Botswana False flag.</t>
  </si>
  <si>
    <t xml:space="preserve">OFAC action 2026-08-24 | public-inspection.federalregister.gov | tankertrackers.com | tankertrackers.com</t>
  </si>
  <si>
    <t xml:space="preserve">OFAC 2026-08-24 (official Federal Register notice); EU/UK NV</t>
  </si>
  <si>
    <t xml:space="preserve">registry disavowal status recorded in official OFAC notice; direct state notice not opened</t>
  </si>
  <si>
    <t xml:space="preserve">Anguilla</t>
  </si>
  <si>
    <t xml:space="preserve">Current TT flag Anguilla: verify whether a valid Anguilla (UK territory) registration exists.</t>
  </si>
  <si>
    <t xml:space="preserve">SILVIO / REMIZ</t>
  </si>
  <si>
    <t xml:space="preserve">REMIZ; REMIZE</t>
  </si>
  <si>
    <t xml:space="preserve">9223344</t>
  </si>
  <si>
    <t xml:space="preserve">613447803 (SILVIO); 352005545 (REMIZ)</t>
  </si>
  <si>
    <t xml:space="preserve">Crude, 106,532 dwt</t>
  </si>
  <si>
    <t xml:space="preserve">Cameroon / Panama (overlapping broadcasts)</t>
  </si>
  <si>
    <t xml:space="preserve">Two concurrent AIS identities use same IMO; one hull vs two hulls unresolved. False flag not established.</t>
  </si>
  <si>
    <t xml:space="preserve">2026-09-30 | globalrecon.net | ofac.treasury.gov | vesselfinder.com</t>
  </si>
  <si>
    <t xml:space="preserve">Oct NV; both identity records silent since March 14; IDENTITY COLLISION: do not count as two physical vessels</t>
  </si>
  <si>
    <t xml:space="preserve">Cameroon / Panama</t>
  </si>
  <si>
    <t xml:space="preserve">Identity fraud / conflicting</t>
  </si>
  <si>
    <t xml:space="preserve">SIMBA V</t>
  </si>
  <si>
    <t xml:space="preserve">GLOBAL CREST</t>
  </si>
  <si>
    <t xml:space="preserve">9113094</t>
  </si>
  <si>
    <t xml:space="preserve">SIRIUS1</t>
  </si>
  <si>
    <t xml:space="preserve">SIRIUS 1</t>
  </si>
  <si>
    <t xml:space="preserve">9285847</t>
  </si>
  <si>
    <t xml:space="preserve">OFAC 2025-01-10; UK 2025-09-12; EU 2025-07-20</t>
  </si>
  <si>
    <t xml:space="preserve">SIYA</t>
  </si>
  <si>
    <t xml:space="preserve">RAMYA</t>
  </si>
  <si>
    <t xml:space="preserve">9363182</t>
  </si>
  <si>
    <t xml:space="preserve">SKIPPER</t>
  </si>
  <si>
    <t xml:space="preserve">ADISAJ</t>
  </si>
  <si>
    <t xml:space="preserve">9304667</t>
  </si>
  <si>
    <t xml:space="preserve"> CORRECTION: seized by U.S. forces Dec 2025 (Venezuela campaign); excluded.</t>
  </si>
  <si>
    <t xml:space="preserve">SKYLYN</t>
  </si>
  <si>
    <t xml:space="preserve">THALIA III</t>
  </si>
  <si>
    <t xml:space="preserve">9259197</t>
  </si>
  <si>
    <t xml:space="preserve">SKYWAVE</t>
  </si>
  <si>
    <t xml:space="preserve">9328716</t>
  </si>
  <si>
    <t xml:space="preserve">611000117</t>
  </si>
  <si>
    <t xml:space="preserve">VLCC, 302,481 dwt</t>
  </si>
  <si>
    <t xml:space="preserve">False flag explicitly identified by UANI and Seatrade.</t>
  </si>
  <si>
    <t xml:space="preserve">2026-05-21 | unitedagainstnucleariran.com | war-sanctions.gur.gov.ua | tankertrackers.com | tankertrackers.com</t>
  </si>
  <si>
    <t xml:space="preserve">Oct NV; Indian Ocean Indonesia–Sri Lanka at seizure; Iran-trade link; Oct activity NV</t>
  </si>
  <si>
    <t xml:space="preserve">US seizure reported May 19–20 (sources differ)</t>
  </si>
  <si>
    <t xml:space="preserve">SLT EMPIRE</t>
  </si>
  <si>
    <t xml:space="preserve">RUBY</t>
  </si>
  <si>
    <t xml:space="preserve">9192258</t>
  </si>
  <si>
    <t xml:space="preserve">SOUFIA1</t>
  </si>
  <si>
    <t xml:space="preserve">SOUFIA 1; ALISSA, DANICA, AFRA CROWN, LAFIZA, GULF VOYAGER</t>
  </si>
  <si>
    <t xml:space="preserve">9273052</t>
  </si>
  <si>
    <t xml:space="preserve">OFAC 2025-01-10; UK 2025-05-09; EU 2024-12-17 (TT; official reconciliation incomplete)</t>
  </si>
  <si>
    <t xml:space="preserve">STAR LINE</t>
  </si>
  <si>
    <t xml:space="preserve">MIROVA DYNAMIC, GULF KNOT</t>
  </si>
  <si>
    <t xml:space="preserve">9237618</t>
  </si>
  <si>
    <t xml:space="preserve">STELLAR ORACLE</t>
  </si>
  <si>
    <t xml:space="preserve">FULL WOOD; STELLAR ORACLE, SAINT LIGHT, YOUNG YONG</t>
  </si>
  <si>
    <t xml:space="preserve">9194127</t>
  </si>
  <si>
    <t xml:space="preserve">SUN</t>
  </si>
  <si>
    <t xml:space="preserve">CALYPSO GAS</t>
  </si>
  <si>
    <t xml:space="preserve">9131101</t>
  </si>
  <si>
    <t xml:space="preserve">SYRMA</t>
  </si>
  <si>
    <t xml:space="preserve">CONSUL; SYRMA, SUMMER 5</t>
  </si>
  <si>
    <t xml:space="preserve">9204805</t>
  </si>
  <si>
    <t xml:space="preserve">OFAC 2022-07-06 (TT; official reconciliation incomplete)</t>
  </si>
  <si>
    <t xml:space="preserve">TARAWA</t>
  </si>
  <si>
    <t xml:space="preserve">QUANTUM STAR</t>
  </si>
  <si>
    <t xml:space="preserve">9225342</t>
  </si>
  <si>
    <t xml:space="preserve">TAURUS</t>
  </si>
  <si>
    <t xml:space="preserve">ETERNAL PEACE</t>
  </si>
  <si>
    <t xml:space="preserve">9259745</t>
  </si>
  <si>
    <t xml:space="preserve">OFAC 2024-09-25; UK 2025-07-21; EU 2025-05-21</t>
  </si>
  <si>
    <t xml:space="preserve">TAVARIS CASSEL</t>
  </si>
  <si>
    <t xml:space="preserve">BALU; NEW GLOBAL; ASTRO CHORUS; ZEELAND</t>
  </si>
  <si>
    <t xml:space="preserve">9235244</t>
  </si>
  <si>
    <t xml:space="preserve">307080000</t>
  </si>
  <si>
    <t xml:space="preserve">FSO, 305,704 dwt</t>
  </si>
  <si>
    <t xml:space="preserve">Aruba; TT Oct 8: Aruba</t>
  </si>
  <si>
    <t xml:space="preserve">GUR expressly lists Aruba among false data; Iran oil supply nexus.</t>
  </si>
  <si>
    <t xml:space="preserve">2026-02-03 | war-sanctions.gur.gov.ua | tankertrackers.com | tankertrackers.com</t>
  </si>
  <si>
    <t xml:space="preserve">OFAC 2025-05-13 (TT; official reconciliation incomplete)</t>
  </si>
  <si>
    <t xml:space="preserve">TAVIAN</t>
  </si>
  <si>
    <t xml:space="preserve">TIA; ALISA</t>
  </si>
  <si>
    <t xml:space="preserve">9147447</t>
  </si>
  <si>
    <t xml:space="preserve">OFAC 2024-08-09; EU 2026-07-24 (TT; official reconciliation incomplete)</t>
  </si>
  <si>
    <t xml:space="preserve">TAWANNA</t>
  </si>
  <si>
    <t xml:space="preserve">TURACO (EX: DATURA)</t>
  </si>
  <si>
    <t xml:space="preserve">9247780</t>
  </si>
  <si>
    <t xml:space="preserve">OFAC 2025-01-10; UK 2025-07-21; EU 2025-05-21</t>
  </si>
  <si>
    <t xml:space="preserve">TELA</t>
  </si>
  <si>
    <t xml:space="preserve">CANNONDALE SUPERSIX; EVELYN, NIKA RUBY, FORNAX, OCEAN SCHOONER</t>
  </si>
  <si>
    <t xml:space="preserve">9189110</t>
  </si>
  <si>
    <t xml:space="preserve">ESWATINI; TT Oct 8: Gambia</t>
  </si>
  <si>
    <t xml:space="preserve">Displayed update 2026-05-12; accessed 2026-10-11 | unitedagainstnucleariran.com | tankertrackers.com | tankertrackers.com | public-inspection.federalregister.gov</t>
  </si>
  <si>
    <t xml:space="preserve">OFAC 2026-08-24 (TT; official reconciliation incomplete)</t>
  </si>
  <si>
    <t xml:space="preserve">Oct: NV; Historical false flag; OFAC August24 lists Gambia; current false flag NV</t>
  </si>
  <si>
    <t xml:space="preserve">THIRTY ONE</t>
  </si>
  <si>
    <t xml:space="preserve">TONIL</t>
  </si>
  <si>
    <t xml:space="preserve">9307932</t>
  </si>
  <si>
    <t xml:space="preserve">TIFANI</t>
  </si>
  <si>
    <t xml:space="preserve">ANAHI; AMFITRITI</t>
  </si>
  <si>
    <t xml:space="preserve">9273337</t>
  </si>
  <si>
    <t xml:space="preserve">611000201</t>
  </si>
  <si>
    <t xml:space="preserve">VLCC, 299,999 dwt</t>
  </si>
  <si>
    <t xml:space="preserve">Explicit false Botswana registry; Iran cargo and US boarding reported.</t>
  </si>
  <si>
    <t xml:space="preserve">2026-09-25 | maritime-executive.com | war-sanctions.gur.gov.ua | tankertrackers.com | tankertrackers.com</t>
  </si>
  <si>
    <t xml:space="preserve">Oct NV; northbound off Brazil, Sept report; Iran-trade link; Oct activity NV</t>
  </si>
  <si>
    <t xml:space="preserve">Reported en route to US (likely Texas) for forfeiture, Sep 2026 (Maritime Executive / TankerTrackers).</t>
  </si>
  <si>
    <t xml:space="preserve">TIMA</t>
  </si>
  <si>
    <t xml:space="preserve">SHANNON II (EX: YOUXIA)</t>
  </si>
  <si>
    <t xml:space="preserve">9237797</t>
  </si>
  <si>
    <t xml:space="preserve">OFAC 2025-03-13</t>
  </si>
  <si>
    <t xml:space="preserve">TITAN</t>
  </si>
  <si>
    <t xml:space="preserve">KASPER</t>
  </si>
  <si>
    <t xml:space="preserve">9293143</t>
  </si>
  <si>
    <t xml:space="preserve">ESWATINI; TT Oct 8: Curaçao</t>
  </si>
  <si>
    <t xml:space="preserve">TORNADO</t>
  </si>
  <si>
    <t xml:space="preserve">MARIGOLD; SHANAYE QUEEN</t>
  </si>
  <si>
    <t xml:space="preserve">9242118</t>
  </si>
  <si>
    <t xml:space="preserve">TRIDENT II</t>
  </si>
  <si>
    <t xml:space="preserve">GLOBAL EMERALD</t>
  </si>
  <si>
    <t xml:space="preserve">8982888</t>
  </si>
  <si>
    <t xml:space="preserve">TWENTY ONE</t>
  </si>
  <si>
    <t xml:space="preserve">OLIVE, BLUE NIL</t>
  </si>
  <si>
    <t xml:space="preserve">9288265</t>
  </si>
  <si>
    <t xml:space="preserve">UDAY</t>
  </si>
  <si>
    <t xml:space="preserve">SUA</t>
  </si>
  <si>
    <t xml:space="preserve">9546710</t>
  </si>
  <si>
    <t xml:space="preserve">UJALA</t>
  </si>
  <si>
    <t xml:space="preserve">OCEANJET; CONRAD</t>
  </si>
  <si>
    <t xml:space="preserve">9546722</t>
  </si>
  <si>
    <t xml:space="preserve">GUINEA; TT Oct 8: Mali</t>
  </si>
  <si>
    <t xml:space="preserve">UMA</t>
  </si>
  <si>
    <t xml:space="preserve">LELIA; EMILIA, CAROLINA</t>
  </si>
  <si>
    <t xml:space="preserve">9258870</t>
  </si>
  <si>
    <t xml:space="preserve">UNIDENTIFIED HULL broadcasting LNG JAMAL</t>
  </si>
  <si>
    <t xml:space="preserve">Identity donor: LNG JAMAL</t>
  </si>
  <si>
    <t xml:space="preserve">9200316 (borrowed; actual hull NV)</t>
  </si>
  <si>
    <t xml:space="preserve">432278000 (donor; impostor NV)</t>
  </si>
  <si>
    <t xml:space="preserve">Actual hull possibly VLGC; donor LNG carrier</t>
  </si>
  <si>
    <t xml:space="preserve">Japan (borrowed identity)</t>
  </si>
  <si>
    <t xml:space="preserve">Broadcasts IMO of LNG carrier demolished at Alang in October 2025; actual hull unknown.</t>
  </si>
  <si>
    <t xml:space="preserve">2026-03-23 | lloydslist.com | vesseltracker.com</t>
  </si>
  <si>
    <t xml:space="preserve">Actual hull NV; do not transfer donor sanctions status</t>
  </si>
  <si>
    <t xml:space="preserve">Oct NV; Hormuz/Gulf of Oman in March; May20 AIS not hull-verified; BORROWED IMO; not an identified physical vessel</t>
  </si>
  <si>
    <t xml:space="preserve">Japan</t>
  </si>
  <si>
    <t xml:space="preserve">UNIDENTIFIED HULL broadcasting NATURE HEART</t>
  </si>
  <si>
    <t xml:space="preserve">Identity donor: NABIIN</t>
  </si>
  <si>
    <t xml:space="preserve">9251585 (borrowed; actual hull NV)</t>
  </si>
  <si>
    <t xml:space="preserve">Actual hull NV; donor Aframax</t>
  </si>
  <si>
    <t xml:space="preserve">Mozambique (borrowed identity)</t>
  </si>
  <si>
    <t xml:space="preserve">Uses IMO of NABIIN scrapped at Chittagong in 2021; actual hull and Iran cargo nexus unresolved.</t>
  </si>
  <si>
    <t xml:space="preserve">2026-03-23 | lloydslist.com</t>
  </si>
  <si>
    <t xml:space="preserve">Oct NV; Hormuz March 2026; BORROWED IMO; not an identified physical vessel</t>
  </si>
  <si>
    <t xml:space="preserve">URANUS</t>
  </si>
  <si>
    <t xml:space="preserve">ETERNAL SUCCESS</t>
  </si>
  <si>
    <t xml:space="preserve">9307633</t>
  </si>
  <si>
    <t xml:space="preserve">OFAC 2024-09-25</t>
  </si>
  <si>
    <t xml:space="preserve">URI</t>
  </si>
  <si>
    <t xml:space="preserve">BOREAS</t>
  </si>
  <si>
    <t xml:space="preserve">9248497</t>
  </si>
  <si>
    <t xml:space="preserve">USHA</t>
  </si>
  <si>
    <t xml:space="preserve">OCEAN WAVE (EX: ZENITH FAITH)</t>
  </si>
  <si>
    <t xml:space="preserve">9387152</t>
  </si>
  <si>
    <t xml:space="preserve">V OCEAN</t>
  </si>
  <si>
    <t xml:space="preserve">ALICIA</t>
  </si>
  <si>
    <t xml:space="preserve">9281695</t>
  </si>
  <si>
    <t xml:space="preserve">306709000</t>
  </si>
  <si>
    <t xml:space="preserve">VLCC, 281,396 dwt</t>
  </si>
  <si>
    <t xml:space="preserve">Curaçao; TT Oct 8: Malawi</t>
  </si>
  <si>
    <t xml:space="preserve">Windward identifies fraudulent registry and Iranian loading masked as Iraqi voyage.</t>
  </si>
  <si>
    <t xml:space="preserve">2026-04-29 | windward.ai | myshiptracking.com | tankertrackers.com | tankertrackers.com</t>
  </si>
  <si>
    <t xml:space="preserve">Oct NV; Gulf AIS position 2026-04-16 unreliable/spoofing; Iran-trade link; Oct activity NV</t>
  </si>
  <si>
    <t xml:space="preserve">Same as ALICIA (Windward 29 Apr 2026, Curaçao). Renamed V OCEAN; now Malawi per TT.</t>
  </si>
  <si>
    <t xml:space="preserve">V VOW</t>
  </si>
  <si>
    <t xml:space="preserve">KLSM DEEP (EX: LUCK, PENTA I)</t>
  </si>
  <si>
    <t xml:space="preserve">9241114</t>
  </si>
  <si>
    <t xml:space="preserve">VALOUR X</t>
  </si>
  <si>
    <t xml:space="preserve">ELIZABET</t>
  </si>
  <si>
    <t xml:space="preserve">9216717</t>
  </si>
  <si>
    <t xml:space="preserve">VAST PLUS</t>
  </si>
  <si>
    <t xml:space="preserve">SUPER SPEEDO; NEBULAX, FOREVER RICH</t>
  </si>
  <si>
    <t xml:space="preserve">9203928</t>
  </si>
  <si>
    <t xml:space="preserve">VENTURA</t>
  </si>
  <si>
    <t xml:space="preserve">BERENICE PRIDE, S TRADER, ANN, LAUREN</t>
  </si>
  <si>
    <t xml:space="preserve">9216559</t>
  </si>
  <si>
    <t xml:space="preserve">VERA</t>
  </si>
  <si>
    <t xml:space="preserve">CARNATIC, ANNICK</t>
  </si>
  <si>
    <t xml:space="preserve">9304655</t>
  </si>
  <si>
    <t xml:space="preserve">306267000 (dated Curaçao broadcast)</t>
  </si>
  <si>
    <t xml:space="preserve">VLCC, 310,389 dwt</t>
  </si>
  <si>
    <t xml:space="preserve">SINT MAARTEN; TT Oct 8: Curaçao</t>
  </si>
  <si>
    <t xml:space="preserve">YUAN QI; MENG XIN, ALTUS, ASTRID I, ORNELLA</t>
  </si>
  <si>
    <t xml:space="preserve">9271406</t>
  </si>
  <si>
    <t xml:space="preserve">VERNON</t>
  </si>
  <si>
    <t xml:space="preserve">BRAVA LAKE</t>
  </si>
  <si>
    <t xml:space="preserve">9232876</t>
  </si>
  <si>
    <t xml:space="preserve">VICEROY X</t>
  </si>
  <si>
    <t xml:space="preserve">VIZURI (EX: ROZA)</t>
  </si>
  <si>
    <t xml:space="preserve">9197909</t>
  </si>
  <si>
    <t xml:space="preserve">VICTOR CAT</t>
  </si>
  <si>
    <t xml:space="preserve">KONGM (EX: TML)</t>
  </si>
  <si>
    <t xml:space="preserve">9256975</t>
  </si>
  <si>
    <t xml:space="preserve">OFAC 2025-08-21</t>
  </si>
  <si>
    <t xml:space="preserve">VIGOR</t>
  </si>
  <si>
    <t xml:space="preserve">VIGOR (EX: SANTA MARINA)</t>
  </si>
  <si>
    <t xml:space="preserve">9262156</t>
  </si>
  <si>
    <t xml:space="preserve">OFAC 2024-12-19</t>
  </si>
  <si>
    <t xml:space="preserve">VIRTUOUS X</t>
  </si>
  <si>
    <t xml:space="preserve">RHN; HONG LU; DIMITRA II</t>
  </si>
  <si>
    <t xml:space="preserve">9208215</t>
  </si>
  <si>
    <t xml:space="preserve">Windward identifies fraudulent registry and Iran-linked spoofing.</t>
  </si>
  <si>
    <t xml:space="preserve">Same as RHN (Windward Apr 2026, Curaçao). Renamed VIRTUOUS X; now Malawi per TT.</t>
  </si>
  <si>
    <t xml:space="preserve">VISION RANGER</t>
  </si>
  <si>
    <t xml:space="preserve">VERONICA III</t>
  </si>
  <si>
    <t xml:space="preserve">9326055</t>
  </si>
  <si>
    <t xml:space="preserve">VIVIAN</t>
  </si>
  <si>
    <t xml:space="preserve">TITAN; ETHAN, LUBOV</t>
  </si>
  <si>
    <t xml:space="preserve">9293741</t>
  </si>
  <si>
    <t xml:space="preserve">ESWATINI; TT Oct 8: Botswana</t>
  </si>
  <si>
    <t xml:space="preserve">VL X</t>
  </si>
  <si>
    <t xml:space="preserve">AMOR (EX: ROMA, KARO)</t>
  </si>
  <si>
    <t xml:space="preserve">9182291</t>
  </si>
  <si>
    <t xml:space="preserve">VORAS</t>
  </si>
  <si>
    <t xml:space="preserve">VORAS (EX: ERMIS, TIANA)</t>
  </si>
  <si>
    <t xml:space="preserve">9203265</t>
  </si>
  <si>
    <t xml:space="preserve">VOSS BAY</t>
  </si>
  <si>
    <t xml:space="preserve">SCORPIUS</t>
  </si>
  <si>
    <t xml:space="preserve">9264893</t>
  </si>
  <si>
    <t xml:space="preserve">VR SKY</t>
  </si>
  <si>
    <t xml:space="preserve">9262754</t>
  </si>
  <si>
    <t xml:space="preserve">WOLF</t>
  </si>
  <si>
    <t xml:space="preserve">LONGEVITY 7 (EX: EAST 1, CAIDA STAR)</t>
  </si>
  <si>
    <t xml:space="preserve">9240885</t>
  </si>
  <si>
    <t xml:space="preserve">OFAC 2026-01-23; UK 2025-05-09; EU 2025-10-24</t>
  </si>
  <si>
    <t xml:space="preserve">XAVIA</t>
  </si>
  <si>
    <t xml:space="preserve">DOLPHIN (ex CLARA</t>
  </si>
  <si>
    <t xml:space="preserve">9052331</t>
  </si>
  <si>
    <t xml:space="preserve">XI</t>
  </si>
  <si>
    <t xml:space="preserve">ARES (EX: LISA)</t>
  </si>
  <si>
    <t xml:space="preserve">9174397</t>
  </si>
  <si>
    <t xml:space="preserve">YFABULOUS</t>
  </si>
  <si>
    <t xml:space="preserve">CH BILLION</t>
  </si>
  <si>
    <t xml:space="preserve">9276585</t>
  </si>
  <si>
    <t xml:space="preserve">OFAC 2025-02-06</t>
  </si>
  <si>
    <t xml:space="preserve">YONG TAI</t>
  </si>
  <si>
    <t xml:space="preserve">9231511</t>
  </si>
  <si>
    <t xml:space="preserve">YULIN</t>
  </si>
  <si>
    <t xml:space="preserve">TIYARA (EX: YULIN)</t>
  </si>
  <si>
    <t xml:space="preserve">9231224</t>
  </si>
  <si>
    <t xml:space="preserve">ZARO</t>
  </si>
  <si>
    <t xml:space="preserve">MANISA; ANGEL</t>
  </si>
  <si>
    <t xml:space="preserve">9176773</t>
  </si>
  <si>
    <t xml:space="preserve">ZENITH</t>
  </si>
  <si>
    <t xml:space="preserve">ABYSS</t>
  </si>
  <si>
    <t xml:space="preserve">9157765</t>
  </si>
  <si>
    <t xml:space="preserve">Denial model: post-blockade export ceiling set by tanker capacity</t>
  </si>
  <si>
    <t xml:space="preserve">Ceiling (million b/d) = (fleet crude-capable capacity - capacity seized - capacity tied up in floating storage) x fill / cycle days. Blue cells are assumptions.</t>
  </si>
  <si>
    <t xml:space="preserve">Iran-trade tankers (estimated)</t>
  </si>
  <si>
    <t xml:space="preserve">Paper, Section 2 (estimate)</t>
  </si>
  <si>
    <t xml:space="preserve">Candidate crude capacity (million bbl)</t>
  </si>
  <si>
    <t xml:space="preserve">Model sheet</t>
  </si>
  <si>
    <t xml:space="preserve">Candidate ships counted</t>
  </si>
  <si>
    <t xml:space="preserve">Average crude capacity per ship (million bbl)</t>
  </si>
  <si>
    <t xml:space="preserve">Assumes the wider Iran-trade fleet has the candidates' size mix (selection risk)</t>
  </si>
  <si>
    <t xml:space="preserve">Fleet crude-capable capacity (million bbl)</t>
  </si>
  <si>
    <t xml:space="preserve">Estimate</t>
  </si>
  <si>
    <t xml:space="preserve">Fill factor</t>
  </si>
  <si>
    <t xml:space="preserve">As in Model sheet</t>
  </si>
  <si>
    <t xml:space="preserve">Pre-war loadings, low (million b/d)</t>
  </si>
  <si>
    <t xml:space="preserve">TankerTrackers baseline, 2026</t>
  </si>
  <si>
    <t xml:space="preserve">Pre-war loadings, high (million b/d)</t>
  </si>
  <si>
    <t xml:space="preserve">2025 peak loadings (Bloomberg/UANI)</t>
  </si>
  <si>
    <t xml:space="preserve">Floating storage, early August 2026 (million bbl)</t>
  </si>
  <si>
    <t xml:space="preserve">Vortexa via World Oil, 5 Aug 2026; other trackers report lower and regionally narrower figures</t>
  </si>
  <si>
    <t xml:space="preserve">Share of that storage still occupying ships when the blockade ends (central)</t>
  </si>
  <si>
    <t xml:space="preserve">Assumption; high case 0.5 in rows 26-27</t>
  </si>
  <si>
    <t xml:space="preserve">Shadow-fleet growth, ships per month</t>
  </si>
  <si>
    <t xml:space="preserve">BRS Shipbrokers, global shadow fleet, 2025 (not Iran-specific)</t>
  </si>
  <si>
    <t xml:space="preserve">Share of new shadow tonnage that goes to the Iran trade</t>
  </si>
  <si>
    <t xml:space="preserve">Assumption; hypothetical, not an observed Iran-specific rate</t>
  </si>
  <si>
    <t xml:space="preserve">Average capacity of an added ship (million bbl)</t>
  </si>
  <si>
    <t xml:space="preserve">Assumption (mixed sizes)</t>
  </si>
  <si>
    <t xml:space="preserve">Scenarios</t>
  </si>
  <si>
    <t xml:space="preserve">Scenario</t>
  </si>
  <si>
    <t xml:space="preserve">Capacity removed (million bbl)</t>
  </si>
  <si>
    <t xml:space="preserve">Capacity in storage (million bbl)</t>
  </si>
  <si>
    <t xml:space="preserve">Cycle days</t>
  </si>
  <si>
    <t xml:space="preserve">Available capacity (million bbl)</t>
  </si>
  <si>
    <t xml:space="preserve">Carriage ceiling (million b/d)</t>
  </si>
  <si>
    <t xml:space="preserve">Shortfall vs 1.7 (million b/d)</t>
  </si>
  <si>
    <t xml:space="preserve">Months to replace shortfall</t>
  </si>
  <si>
    <t xml:space="preserve">No seizure</t>
  </si>
  <si>
    <t xml:space="preserve">91 documented ships removed</t>
  </si>
  <si>
    <t xml:space="preserve">70% of 188 candidates removed (base)</t>
  </si>
  <si>
    <t xml:space="preserve">156 core ships removed</t>
  </si>
  <si>
    <t xml:space="preserve">156 core ships removed, 80-day cycle</t>
  </si>
  <si>
    <t xml:space="preserve">All 188 candidates removed</t>
  </si>
  <si>
    <t xml:space="preserve">All 188 candidates removed, 80-day cycle</t>
  </si>
  <si>
    <t xml:space="preserve">All 188 removed, high storage occupancy</t>
  </si>
  <si>
    <t xml:space="preserve">All 188 removed, high storage occupancy, 80-day cycle</t>
  </si>
  <si>
    <t xml:space="preserve">All 188 removed, no storage, 80-day cycle</t>
  </si>
  <si>
    <t xml:space="preserve">Cycle days: Kharg to the Johor transfer area and back, including loading, waiting and transfer (about 40-50 days), plus the shuttle from Johor to Chinese ports and back (about 20-30 days). Assumption, not measured for this fleet.</t>
  </si>
  <si>
    <t xml:space="preserve">The ceiling is crude-carriage capacity, not realized exports; exports also depend on production, loading access, buyers and operations. Oil afloat is treated as occupying ship capacity until delivered.</t>
  </si>
  <si>
    <t xml:space="preserve">Reading: removing ships lowers the carriage ceiling below the pre-war level only under long cycles or high storage occupancy, and any shortfall closes within months at the assumed replacement rate.</t>
  </si>
  <si>
    <t xml:space="preserve">Illustrative valuation model (all values recalculate from the Register sheet)</t>
  </si>
  <si>
    <t xml:space="preserve">Blue cells are assumptions. Class counts are formulas over Register rows where Counted is Evidenced or Candidate.</t>
  </si>
  <si>
    <t xml:space="preserve">Class</t>
  </si>
  <si>
    <t xml:space="preserve">Ships counted</t>
  </si>
  <si>
    <t xml:space="preserve">Capacity per ship (million bbl)</t>
  </si>
  <si>
    <t xml:space="preserve">Lightweight per ship (thousand LDT)</t>
  </si>
  <si>
    <t xml:space="preserve">Fleet capacity (million bbl)</t>
  </si>
  <si>
    <t xml:space="preserve">Fleet LDT (thousand)</t>
  </si>
  <si>
    <t xml:space="preserve">Total</t>
  </si>
  <si>
    <t xml:space="preserve">Crude capacity, VLCC to Panamax (million bbl)</t>
  </si>
  <si>
    <t xml:space="preserve">Product capacity, Handysize/MR (million bbl)</t>
  </si>
  <si>
    <t xml:space="preserve">Fill factor for laden ships</t>
  </si>
  <si>
    <t xml:space="preserve">Scenario inputs</t>
  </si>
  <si>
    <t xml:space="preserve">Base</t>
  </si>
  <si>
    <t xml:space="preserve">Share of candidates seized</t>
  </si>
  <si>
    <t xml:space="preserve">Share laden when taken</t>
  </si>
  <si>
    <t xml:space="preserve">Crude price ($/bbl)</t>
  </si>
  <si>
    <t xml:space="preserve">Product price ($/bbl)</t>
  </si>
  <si>
    <t xml:space="preserve">Net recycling price ($/LDT)</t>
  </si>
  <si>
    <t xml:space="preserve">Hulls recoverable</t>
  </si>
  <si>
    <t xml:space="preserve">Cost per ship ($ million)</t>
  </si>
  <si>
    <t xml:space="preserve">Scenario outputs</t>
  </si>
  <si>
    <t xml:space="preserve">Ships seized</t>
  </si>
  <si>
    <t xml:space="preserve">Crude taken (million bbl)</t>
  </si>
  <si>
    <t xml:space="preserve">Products taken (million bbl)</t>
  </si>
  <si>
    <t xml:space="preserve">Crude value ($ billion)</t>
  </si>
  <si>
    <t xml:space="preserve">Product value ($ billion)</t>
  </si>
  <si>
    <t xml:space="preserve">Cargo value ($ billion)</t>
  </si>
  <si>
    <t xml:space="preserve">Hull value ($ billion)</t>
  </si>
  <si>
    <t xml:space="preserve">Program cost ($ billion)</t>
  </si>
  <si>
    <t xml:space="preserve">Net under stated assumptions ($ billion)</t>
  </si>
  <si>
    <t xml:space="preserve">Stress cases (base inputs except as named)</t>
  </si>
  <si>
    <t xml:space="preserve">Seize only laden ships ($ billion)</t>
  </si>
  <si>
    <t xml:space="preserve">Title fails on 30% of seized ships ($ billion)</t>
  </si>
  <si>
    <t xml:space="preserve">Cost $47 million per ship ($ billion)</t>
  </si>
  <si>
    <t xml:space="preserve">Break-even cost per ship ($ million)</t>
  </si>
  <si>
    <t xml:space="preserve">Break-even laden share</t>
  </si>
  <si>
    <t xml:space="preserve">Crude $110 and products $95 a barrel ($ billion)</t>
  </si>
  <si>
    <t xml:space="preserve">Price stress: EIA daily Brent was $121.18 on 17 Sep 2026 and $125.44 on 6 Oct 2026; $110 allows for sour-grade and forced-sale discounts</t>
  </si>
  <si>
    <t xml:space="preserve">Allocation, base case</t>
  </si>
  <si>
    <t xml:space="preserve">Cash from products and hulls ($ billion)</t>
  </si>
  <si>
    <t xml:space="preserve">Crude sold to cover remaining cost (million bbl)</t>
  </si>
  <si>
    <t xml:space="preserve">Crude remaining after costs (million bbl)</t>
  </si>
  <si>
    <t xml:space="preserve">To claims, half, in cash ($ billion)</t>
  </si>
  <si>
    <t xml:space="preserve">To Strategic Petroleum Reserve, half (million bbl)</t>
  </si>
  <si>
    <t xml:space="preserve">Note: hull value uses class-average lightweight for all seized ships; cargo value applies laden share uniformly across classes. These are assumptions, not vessel-level estimates.</t>
  </si>
  <si>
    <t xml:space="preserve">Sensitivity by inventory definition (scenario inputs above; net $ billion)</t>
  </si>
  <si>
    <t xml:space="preserve">Definition</t>
  </si>
  <si>
    <t xml:space="preserve">Ships</t>
  </si>
  <si>
    <t xml:space="preserve">Crude capacity (million bbl)</t>
  </si>
  <si>
    <t xml:space="preserve">Product capacity (million bbl)</t>
  </si>
  <si>
    <t xml:space="preserve">Net, low</t>
  </si>
  <si>
    <t xml:space="preserve">Net, base</t>
  </si>
  <si>
    <t xml:space="preserve">Net, high</t>
  </si>
  <si>
    <t xml:space="preserve">All 188 counted (paper base case)</t>
  </si>
  <si>
    <t xml:space="preserve">Core: excludes candidates on Curaçao, Aruba, Guyana and Syria flags, which run genuine registries</t>
  </si>
  <si>
    <t xml:space="preserve">Documented third-party false-flag finding only (evidentiary category, not verified statelessness)</t>
  </si>
  <si>
    <t xml:space="preserve">Curaçao and Aruba ship registers operate within the Kingdom of the Netherlands; Guyana and Syria also run registers. A candidate on those flags without a vessel-level finding may hold valid registration. The core definition removes those candidates; documented-only removes all candidates.</t>
  </si>
  <si>
    <t xml:space="preserve">Vessel</t>
  </si>
  <si>
    <t xml:space="preserve">Change</t>
  </si>
  <si>
    <t xml:space="preserve">Effect on count</t>
  </si>
  <si>
    <t xml:space="preserve">Status corrected to U.S. custody: seized by U.S. forces in December 2025 (Venezuela campaign). The base register recorded it as active.</t>
  </si>
  <si>
    <t xml:space="preserve">Removed (was counted, evidenced)</t>
  </si>
  <si>
    <t xml:space="preserve">Status corrected to active: turned back under the blockade in April 2026, not seized. An automated keyword rule had read "seizure NV" as a seizure.</t>
  </si>
  <si>
    <t xml:space="preserve">Added (counted, evidenced, High)</t>
  </si>
  <si>
    <t xml:space="preserve">Status corrected to active: turned around on 19 April 2026, not seized. Same keyword-rule error.</t>
  </si>
  <si>
    <t xml:space="preserve">Status corrected to active: turned around on 19 April 2026, not seized. Same keyword-rule error. Flag on 8 Oct is Angola, a real registry where misuse is reported.</t>
  </si>
  <si>
    <t xml:space="preserve">None (still excluded)</t>
  </si>
  <si>
    <t xml:space="preserve">Net</t>
  </si>
  <si>
    <t xml:space="preserve">187 counted before correction; 188 after (-1 +2). Evidenced 90 to 91; candidates 97 unchanged.</t>
  </si>
  <si>
    <t xml:space="preserve">v3 (12 Oct 2026)</t>
  </si>
  <si>
    <t xml:space="preserve">Added Register column "Flag state runs a genuine registry" and Model rows 54-60 (sensitivity by inventory definition) after external review noted that Curaçao, Aruba, Guyana and Syria operate genuine registers.</t>
  </si>
  <si>
    <t xml:space="preserve">v3, later on 12 Oct 2026</t>
  </si>
  <si>
    <t xml:space="preserve">Added Denial sheet and Model row 44 price stress case after external review; storage and Brent inputs dated to EIA and Vortexa sources.</t>
  </si>
  <si>
    <t xml:space="preserve">Publication revision, 3 Nov 2026</t>
  </si>
  <si>
    <t xml:space="preserve">Record-origin and review-note labels reworded to remove AI tool names; no vessel data, classification, figure or formula changed.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</si>
</sst>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0.0"/>
    <numFmt numFmtId="166" formatCode="#,##0"/>
    <numFmt numFmtId="167" formatCode="0%"/>
    <numFmt numFmtId="168" formatCode="0"/>
    <numFmt numFmtId="169" formatCode="0.00"/>
    <numFmt numFmtId="170" formatCode="0.0%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2"/>
      <name val="Arial"/>
      <family val="0"/>
      <charset val="1"/>
    </font>
    <font>
      <sz val="10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9"/>
      <name val="Arial"/>
      <family val="0"/>
      <charset val="1"/>
    </font>
    <font>
      <b val="true"/>
      <sz val="11"/>
      <name val="Cambria"/>
      <family val="0"/>
      <charset val="1"/>
    </font>
    <font>
      <sz val="11"/>
      <color rgb="FF0000FF"/>
      <name val="Cambria"/>
      <family val="0"/>
      <charset val="1"/>
    </font>
    <font>
      <i val="true"/>
      <sz val="9"/>
      <name val="Arial"/>
      <family val="0"/>
      <charset val="1"/>
    </font>
    <font>
      <sz val="10"/>
      <color rgb="FF0000FF"/>
      <name val="Arial"/>
      <family val="0"/>
      <charset val="1"/>
    </font>
    <font>
      <b val="true"/>
      <sz val="11"/>
      <name val="Arial"/>
      <family val="0"/>
      <charset val="1"/>
    </font>
    <font>
      <sz val="11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1F3864"/>
        <bgColor rgb="FF333333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5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6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7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8" fontId="11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3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9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70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top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ill>
        <patternFill patternType="solid">
          <fgColor rgb="FF1F3864"/>
          <bgColor rgb="FF000000"/>
        </patternFill>
      </fill>
    </dxf>
    <dxf>
      <fill>
        <patternFill patternType="solid">
          <bgColor rgb="FF000000"/>
        </patternFill>
      </fill>
    </dxf>
    <dxf>
      <fill>
        <patternFill patternType="solid">
          <fgColor rgb="FFFFFFFF"/>
          <bgColor rgb="FF000000"/>
        </patternFill>
      </fill>
    </dxf>
    <dxf>
      <fill>
        <patternFill patternType="solid">
          <fgColor rgb="FF000000"/>
          <bgColor rgb="FF000000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F3864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worksheet" Target="worksheets/sheet5.xml"/><Relationship Id="rId8" Type="http://schemas.openxmlformats.org/officeDocument/2006/relationships/sharedStrings" Target="sharedStrings.xml"/>
</Relationships>
</file>

<file path=xl/tables/table1.xml><?xml version="1.0" encoding="utf-8"?>
<table xmlns="http://schemas.openxmlformats.org/spreadsheetml/2006/main" id="1" name="Register" displayName="Register" ref="A1:U263" headerRowCount="1" totalsRowCount="0" totalsRowShown="0">
  <autoFilter ref="A1:U263"/>
  <tableColumns count="21">
    <tableColumn id="1" name="Vessel name"/>
    <tableColumn id="2" name="Prior names"/>
    <tableColumn id="3" name="IMO"/>
    <tableColumn id="4" name="MMSI"/>
    <tableColumn id="5" name="Type/size"/>
    <tableColumn id="6" name="Claimed flag"/>
    <tableColumn id="7" name="Why the flag is false"/>
    <tableColumn id="8" name="Source and date for false-flag finding"/>
    <tableColumn id="9" name="Sanctions"/>
    <tableColumn id="10" name="Last known location"/>
    <tableColumn id="11" name="2026 enforcement"/>
    <tableColumn id="12" name="Confidence"/>
    <tableColumn id="13" name="Evidence type"/>
    <tableColumn id="14" name="Flag on 8 Oct 2026"/>
    <tableColumn id="15" name="Flag category"/>
    <tableColumn id="16" name="Operational status"/>
    <tableColumn id="17" name="Counted"/>
    <tableColumn id="18" name="Review note"/>
    <tableColumn id="19" name="Record origin"/>
    <tableColumn id="20" name="Model class"/>
    <tableColumn id="21" name="Flag state runs a genuine registry"/>
  </tableColumns>
</table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table" Target="../tables/table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10"/>
  </cols>
  <sheetData>
    <row r="1" customFormat="false" ht="15" hidden="false" customHeight="true" outlineLevel="0" collapsed="false">
      <c r="A1" s="2" t="s">
        <v>0</v>
      </c>
    </row>
    <row r="2" customFormat="false" ht="15" hidden="false" customHeight="true" outlineLevel="0" collapsed="false">
      <c r="A2" s="3" t="s">
        <v>1</v>
      </c>
    </row>
    <row r="3" customFormat="false" ht="23.25" hidden="false" customHeight="true" outlineLevel="0" collapsed="false">
      <c r="A3" s="3" t="s">
        <v>2</v>
      </c>
    </row>
    <row r="4" customFormat="false" ht="23.25" hidden="false" customHeight="true" outlineLevel="0" collapsed="false">
      <c r="A4" s="3" t="s">
        <v>3</v>
      </c>
    </row>
    <row r="5" customFormat="false" ht="23.25" hidden="false" customHeight="true" outlineLevel="0" collapsed="false">
      <c r="A5" s="3" t="s">
        <v>4</v>
      </c>
    </row>
    <row r="6" customFormat="false" ht="23.25" hidden="false" customHeight="true" outlineLevel="0" collapsed="false">
      <c r="A6" s="3" t="s">
        <v>5</v>
      </c>
    </row>
    <row r="7" customFormat="false" ht="15" hidden="false" customHeight="true" outlineLevel="0" collapsed="false">
      <c r="A7" s="3" t="s">
        <v>6</v>
      </c>
    </row>
    <row r="8" customFormat="false" ht="23.25" hidden="false" customHeight="true" outlineLevel="0" collapsed="false">
      <c r="A8" s="3" t="s">
        <v>7</v>
      </c>
    </row>
    <row r="9" customFormat="false" ht="23.85" hidden="false" customHeight="false" outlineLevel="0" collapsed="false">
      <c r="A9" s="3" t="s">
        <v>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U26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1" topLeftCell="B2" activePane="bottomRight" state="frozen"/>
      <selection pane="topLeft" activeCell="A1" activeCellId="0" sqref="A1"/>
      <selection pane="topRight" activeCell="B1" activeCellId="0" sqref="B1"/>
      <selection pane="bottomLeft" activeCell="A2" activeCellId="0" sqref="A2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20"/>
    <col collapsed="false" customWidth="true" hidden="false" outlineLevel="0" max="2" min="2" style="1" width="18"/>
    <col collapsed="false" customWidth="true" hidden="false" outlineLevel="0" max="3" min="3" style="1" width="11"/>
    <col collapsed="false" customWidth="true" hidden="false" outlineLevel="0" max="4" min="4" style="1" width="14"/>
    <col collapsed="false" customWidth="true" hidden="false" outlineLevel="0" max="5" min="5" style="1" width="18"/>
    <col collapsed="false" customWidth="true" hidden="false" outlineLevel="0" max="6" min="6" style="1" width="22"/>
    <col collapsed="false" customWidth="true" hidden="false" outlineLevel="0" max="7" min="7" style="1" width="40"/>
    <col collapsed="false" customWidth="true" hidden="false" outlineLevel="0" max="8" min="8" style="1" width="34"/>
    <col collapsed="false" customWidth="true" hidden="false" outlineLevel="0" max="11" min="9" style="1" width="26"/>
    <col collapsed="false" customWidth="true" hidden="false" outlineLevel="0" max="12" min="12" style="1" width="10"/>
    <col collapsed="false" customWidth="true" hidden="false" outlineLevel="0" max="13" min="13" style="1" width="18"/>
    <col collapsed="false" customWidth="true" hidden="false" outlineLevel="0" max="14" min="14" style="1" width="16"/>
    <col collapsed="false" customWidth="true" hidden="false" outlineLevel="0" max="15" min="15" style="1" width="30"/>
    <col collapsed="false" customWidth="true" hidden="false" outlineLevel="0" max="16" min="16" style="1" width="26"/>
    <col collapsed="false" customWidth="true" hidden="false" outlineLevel="0" max="17" min="17" style="1" width="11"/>
    <col collapsed="false" customWidth="true" hidden="false" outlineLevel="0" max="18" min="18" style="1" width="50"/>
    <col collapsed="false" customWidth="true" hidden="false" outlineLevel="0" max="19" min="19" style="1" width="22"/>
    <col collapsed="false" customWidth="true" hidden="false" outlineLevel="0" max="20" min="20" style="1" width="16"/>
    <col collapsed="false" customWidth="true" hidden="false" outlineLevel="0" max="21" min="21" style="1" width="18"/>
  </cols>
  <sheetData>
    <row r="1" customFormat="false" ht="26.25" hidden="false" customHeight="true" outlineLevel="0" collapsed="false">
      <c r="A1" s="4" t="s">
        <v>9</v>
      </c>
      <c r="B1" s="4" t="s">
        <v>10</v>
      </c>
      <c r="C1" s="4" t="s">
        <v>11</v>
      </c>
      <c r="D1" s="4" t="s">
        <v>12</v>
      </c>
      <c r="E1" s="4" t="s">
        <v>13</v>
      </c>
      <c r="F1" s="4" t="s">
        <v>14</v>
      </c>
      <c r="G1" s="4" t="s">
        <v>15</v>
      </c>
      <c r="H1" s="4" t="s">
        <v>16</v>
      </c>
      <c r="I1" s="4" t="s">
        <v>17</v>
      </c>
      <c r="J1" s="4" t="s">
        <v>18</v>
      </c>
      <c r="K1" s="4" t="s">
        <v>19</v>
      </c>
      <c r="L1" s="4" t="s">
        <v>20</v>
      </c>
      <c r="M1" s="4" t="s">
        <v>21</v>
      </c>
      <c r="N1" s="4" t="s">
        <v>22</v>
      </c>
      <c r="O1" s="4" t="s">
        <v>23</v>
      </c>
      <c r="P1" s="4" t="s">
        <v>24</v>
      </c>
      <c r="Q1" s="4" t="s">
        <v>25</v>
      </c>
      <c r="R1" s="4" t="s">
        <v>26</v>
      </c>
      <c r="S1" s="4" t="s">
        <v>27</v>
      </c>
      <c r="T1" s="4" t="s">
        <v>28</v>
      </c>
      <c r="U1" s="5" t="s">
        <v>29</v>
      </c>
    </row>
    <row r="2" customFormat="false" ht="32.25" hidden="false" customHeight="true" outlineLevel="0" collapsed="false">
      <c r="A2" s="6" t="s">
        <v>30</v>
      </c>
      <c r="B2" s="6" t="s">
        <v>31</v>
      </c>
      <c r="C2" s="6" t="s">
        <v>32</v>
      </c>
      <c r="D2" s="6" t="s">
        <v>33</v>
      </c>
      <c r="E2" s="6" t="s">
        <v>34</v>
      </c>
      <c r="F2" s="6" t="s">
        <v>35</v>
      </c>
      <c r="G2" s="6" t="s">
        <v>36</v>
      </c>
      <c r="H2" s="6" t="s">
        <v>37</v>
      </c>
      <c r="I2" s="6" t="s">
        <v>38</v>
      </c>
      <c r="J2" s="6" t="s">
        <v>39</v>
      </c>
      <c r="K2" s="6" t="s">
        <v>33</v>
      </c>
      <c r="L2" s="6" t="s">
        <v>40</v>
      </c>
      <c r="M2" s="6" t="s">
        <v>41</v>
      </c>
      <c r="N2" s="6" t="s">
        <v>42</v>
      </c>
      <c r="O2" s="6" t="s">
        <v>43</v>
      </c>
      <c r="P2" s="6" t="s">
        <v>44</v>
      </c>
      <c r="Q2" s="6" t="s">
        <v>45</v>
      </c>
      <c r="R2" s="6"/>
      <c r="S2" s="6" t="s">
        <v>46</v>
      </c>
      <c r="T2" s="6" t="s">
        <v>47</v>
      </c>
      <c r="U2" s="1" t="s">
        <v>48</v>
      </c>
    </row>
    <row r="3" customFormat="false" ht="32.25" hidden="false" customHeight="true" outlineLevel="0" collapsed="false">
      <c r="A3" s="6" t="s">
        <v>49</v>
      </c>
      <c r="B3" s="6" t="s">
        <v>50</v>
      </c>
      <c r="C3" s="6" t="s">
        <v>51</v>
      </c>
      <c r="D3" s="6" t="s">
        <v>33</v>
      </c>
      <c r="E3" s="6" t="s">
        <v>52</v>
      </c>
      <c r="F3" s="6" t="s">
        <v>53</v>
      </c>
      <c r="G3" s="6" t="s">
        <v>36</v>
      </c>
      <c r="H3" s="6" t="s">
        <v>37</v>
      </c>
      <c r="I3" s="6" t="s">
        <v>54</v>
      </c>
      <c r="J3" s="6" t="s">
        <v>39</v>
      </c>
      <c r="K3" s="6" t="s">
        <v>33</v>
      </c>
      <c r="L3" s="6" t="s">
        <v>40</v>
      </c>
      <c r="M3" s="6" t="s">
        <v>41</v>
      </c>
      <c r="N3" s="6" t="s">
        <v>55</v>
      </c>
      <c r="O3" s="6" t="s">
        <v>43</v>
      </c>
      <c r="P3" s="6" t="s">
        <v>44</v>
      </c>
      <c r="Q3" s="6" t="s">
        <v>45</v>
      </c>
      <c r="R3" s="6"/>
      <c r="S3" s="6" t="s">
        <v>46</v>
      </c>
      <c r="T3" s="6" t="s">
        <v>56</v>
      </c>
      <c r="U3" s="1" t="s">
        <v>48</v>
      </c>
    </row>
    <row r="4" customFormat="false" ht="32.25" hidden="false" customHeight="true" outlineLevel="0" collapsed="false">
      <c r="A4" s="6" t="s">
        <v>57</v>
      </c>
      <c r="B4" s="6" t="s">
        <v>58</v>
      </c>
      <c r="C4" s="6" t="s">
        <v>59</v>
      </c>
      <c r="D4" s="6" t="s">
        <v>60</v>
      </c>
      <c r="E4" s="6" t="s">
        <v>61</v>
      </c>
      <c r="F4" s="6" t="s">
        <v>62</v>
      </c>
      <c r="G4" s="6" t="s">
        <v>36</v>
      </c>
      <c r="H4" s="6" t="s">
        <v>37</v>
      </c>
      <c r="I4" s="6" t="s">
        <v>63</v>
      </c>
      <c r="J4" s="6" t="s">
        <v>39</v>
      </c>
      <c r="K4" s="6" t="s">
        <v>33</v>
      </c>
      <c r="L4" s="6" t="s">
        <v>40</v>
      </c>
      <c r="M4" s="6" t="s">
        <v>41</v>
      </c>
      <c r="N4" s="6" t="s">
        <v>64</v>
      </c>
      <c r="O4" s="6" t="s">
        <v>65</v>
      </c>
      <c r="P4" s="6" t="s">
        <v>44</v>
      </c>
      <c r="Q4" s="6" t="s">
        <v>66</v>
      </c>
      <c r="R4" s="6"/>
      <c r="S4" s="6" t="s">
        <v>46</v>
      </c>
      <c r="T4" s="6" t="s">
        <v>67</v>
      </c>
      <c r="U4" s="1" t="s">
        <v>68</v>
      </c>
    </row>
    <row r="5" customFormat="false" ht="32.25" hidden="false" customHeight="true" outlineLevel="0" collapsed="false">
      <c r="A5" s="6" t="s">
        <v>69</v>
      </c>
      <c r="B5" s="6" t="s">
        <v>70</v>
      </c>
      <c r="C5" s="6" t="s">
        <v>71</v>
      </c>
      <c r="D5" s="6" t="s">
        <v>33</v>
      </c>
      <c r="E5" s="6" t="s">
        <v>72</v>
      </c>
      <c r="F5" s="6" t="s">
        <v>73</v>
      </c>
      <c r="G5" s="6" t="s">
        <v>36</v>
      </c>
      <c r="H5" s="6" t="s">
        <v>37</v>
      </c>
      <c r="I5" s="6" t="s">
        <v>74</v>
      </c>
      <c r="J5" s="6" t="s">
        <v>75</v>
      </c>
      <c r="K5" s="6" t="s">
        <v>33</v>
      </c>
      <c r="L5" s="6" t="s">
        <v>40</v>
      </c>
      <c r="M5" s="6" t="s">
        <v>41</v>
      </c>
      <c r="N5" s="6" t="s">
        <v>76</v>
      </c>
      <c r="O5" s="6" t="s">
        <v>77</v>
      </c>
      <c r="P5" s="6" t="s">
        <v>78</v>
      </c>
      <c r="Q5" s="6" t="s">
        <v>66</v>
      </c>
      <c r="R5" s="6"/>
      <c r="S5" s="6" t="s">
        <v>46</v>
      </c>
      <c r="T5" s="6" t="s">
        <v>67</v>
      </c>
      <c r="U5" s="1" t="s">
        <v>68</v>
      </c>
    </row>
    <row r="6" customFormat="false" ht="32.25" hidden="false" customHeight="true" outlineLevel="0" collapsed="false">
      <c r="A6" s="6" t="s">
        <v>79</v>
      </c>
      <c r="B6" s="6" t="s">
        <v>80</v>
      </c>
      <c r="C6" s="6" t="s">
        <v>81</v>
      </c>
      <c r="D6" s="6" t="s">
        <v>33</v>
      </c>
      <c r="E6" s="6" t="s">
        <v>72</v>
      </c>
      <c r="F6" s="6" t="s">
        <v>73</v>
      </c>
      <c r="G6" s="6" t="s">
        <v>36</v>
      </c>
      <c r="H6" s="6" t="s">
        <v>37</v>
      </c>
      <c r="I6" s="6" t="s">
        <v>82</v>
      </c>
      <c r="J6" s="6" t="s">
        <v>75</v>
      </c>
      <c r="K6" s="6" t="s">
        <v>33</v>
      </c>
      <c r="L6" s="6" t="s">
        <v>40</v>
      </c>
      <c r="M6" s="6" t="s">
        <v>41</v>
      </c>
      <c r="N6" s="6" t="s">
        <v>76</v>
      </c>
      <c r="O6" s="6" t="s">
        <v>77</v>
      </c>
      <c r="P6" s="6" t="s">
        <v>78</v>
      </c>
      <c r="Q6" s="6" t="s">
        <v>66</v>
      </c>
      <c r="R6" s="6"/>
      <c r="S6" s="6" t="s">
        <v>46</v>
      </c>
      <c r="T6" s="6" t="s">
        <v>67</v>
      </c>
      <c r="U6" s="1" t="s">
        <v>68</v>
      </c>
    </row>
    <row r="7" customFormat="false" ht="32.25" hidden="false" customHeight="true" outlineLevel="0" collapsed="false">
      <c r="A7" s="6" t="s">
        <v>83</v>
      </c>
      <c r="B7" s="6" t="s">
        <v>84</v>
      </c>
      <c r="C7" s="6" t="s">
        <v>85</v>
      </c>
      <c r="D7" s="6" t="s">
        <v>86</v>
      </c>
      <c r="E7" s="6" t="s">
        <v>87</v>
      </c>
      <c r="F7" s="6" t="s">
        <v>88</v>
      </c>
      <c r="G7" s="6" t="s">
        <v>89</v>
      </c>
      <c r="H7" s="6" t="s">
        <v>90</v>
      </c>
      <c r="I7" s="6" t="s">
        <v>91</v>
      </c>
      <c r="J7" s="6" t="s">
        <v>92</v>
      </c>
      <c r="K7" s="6" t="s">
        <v>93</v>
      </c>
      <c r="L7" s="6" t="s">
        <v>94</v>
      </c>
      <c r="M7" s="6" t="s">
        <v>95</v>
      </c>
      <c r="N7" s="6" t="s">
        <v>96</v>
      </c>
      <c r="O7" s="6" t="s">
        <v>43</v>
      </c>
      <c r="P7" s="6" t="s">
        <v>97</v>
      </c>
      <c r="Q7" s="6" t="s">
        <v>66</v>
      </c>
      <c r="R7" s="6"/>
      <c r="S7" s="6" t="s">
        <v>46</v>
      </c>
      <c r="T7" s="6" t="s">
        <v>98</v>
      </c>
      <c r="U7" s="1" t="s">
        <v>68</v>
      </c>
    </row>
    <row r="8" customFormat="false" ht="32.25" hidden="false" customHeight="true" outlineLevel="0" collapsed="false">
      <c r="A8" s="6" t="s">
        <v>99</v>
      </c>
      <c r="B8" s="6" t="s">
        <v>100</v>
      </c>
      <c r="C8" s="6" t="s">
        <v>101</v>
      </c>
      <c r="D8" s="6" t="s">
        <v>33</v>
      </c>
      <c r="E8" s="6" t="s">
        <v>72</v>
      </c>
      <c r="F8" s="6" t="s">
        <v>102</v>
      </c>
      <c r="G8" s="6" t="s">
        <v>36</v>
      </c>
      <c r="H8" s="6" t="s">
        <v>37</v>
      </c>
      <c r="I8" s="6" t="s">
        <v>103</v>
      </c>
      <c r="J8" s="6" t="s">
        <v>39</v>
      </c>
      <c r="K8" s="6" t="s">
        <v>33</v>
      </c>
      <c r="L8" s="6" t="s">
        <v>40</v>
      </c>
      <c r="M8" s="6" t="s">
        <v>41</v>
      </c>
      <c r="N8" s="6" t="s">
        <v>104</v>
      </c>
      <c r="O8" s="6" t="s">
        <v>43</v>
      </c>
      <c r="P8" s="6" t="s">
        <v>44</v>
      </c>
      <c r="Q8" s="6" t="s">
        <v>45</v>
      </c>
      <c r="R8" s="6"/>
      <c r="S8" s="6" t="s">
        <v>46</v>
      </c>
      <c r="T8" s="6" t="s">
        <v>67</v>
      </c>
      <c r="U8" s="1" t="s">
        <v>68</v>
      </c>
    </row>
    <row r="9" customFormat="false" ht="32.25" hidden="false" customHeight="true" outlineLevel="0" collapsed="false">
      <c r="A9" s="6" t="s">
        <v>105</v>
      </c>
      <c r="B9" s="6" t="s">
        <v>106</v>
      </c>
      <c r="C9" s="6" t="s">
        <v>107</v>
      </c>
      <c r="D9" s="6" t="s">
        <v>33</v>
      </c>
      <c r="E9" s="6" t="s">
        <v>72</v>
      </c>
      <c r="F9" s="6" t="s">
        <v>108</v>
      </c>
      <c r="G9" s="6" t="s">
        <v>36</v>
      </c>
      <c r="H9" s="6" t="s">
        <v>37</v>
      </c>
      <c r="I9" s="6" t="s">
        <v>109</v>
      </c>
      <c r="J9" s="6" t="s">
        <v>75</v>
      </c>
      <c r="K9" s="6" t="s">
        <v>33</v>
      </c>
      <c r="L9" s="6" t="s">
        <v>40</v>
      </c>
      <c r="M9" s="6" t="s">
        <v>41</v>
      </c>
      <c r="N9" s="6" t="s">
        <v>76</v>
      </c>
      <c r="O9" s="6" t="s">
        <v>77</v>
      </c>
      <c r="P9" s="6" t="s">
        <v>78</v>
      </c>
      <c r="Q9" s="6" t="s">
        <v>66</v>
      </c>
      <c r="R9" s="6"/>
      <c r="S9" s="6" t="s">
        <v>46</v>
      </c>
      <c r="T9" s="6" t="s">
        <v>67</v>
      </c>
      <c r="U9" s="1" t="s">
        <v>68</v>
      </c>
    </row>
    <row r="10" customFormat="false" ht="32.25" hidden="false" customHeight="true" outlineLevel="0" collapsed="false">
      <c r="A10" s="6" t="s">
        <v>110</v>
      </c>
      <c r="B10" s="6" t="s">
        <v>111</v>
      </c>
      <c r="C10" s="6" t="s">
        <v>112</v>
      </c>
      <c r="D10" s="6" t="s">
        <v>33</v>
      </c>
      <c r="E10" s="6" t="s">
        <v>72</v>
      </c>
      <c r="F10" s="6" t="s">
        <v>113</v>
      </c>
      <c r="G10" s="6" t="s">
        <v>36</v>
      </c>
      <c r="H10" s="6" t="s">
        <v>37</v>
      </c>
      <c r="I10" s="6" t="s">
        <v>114</v>
      </c>
      <c r="J10" s="6" t="s">
        <v>39</v>
      </c>
      <c r="K10" s="6" t="s">
        <v>33</v>
      </c>
      <c r="L10" s="6" t="s">
        <v>40</v>
      </c>
      <c r="M10" s="6" t="s">
        <v>41</v>
      </c>
      <c r="N10" s="6" t="s">
        <v>115</v>
      </c>
      <c r="O10" s="6" t="s">
        <v>43</v>
      </c>
      <c r="P10" s="6" t="s">
        <v>44</v>
      </c>
      <c r="Q10" s="6" t="s">
        <v>45</v>
      </c>
      <c r="R10" s="6"/>
      <c r="S10" s="6" t="s">
        <v>46</v>
      </c>
      <c r="T10" s="6" t="s">
        <v>67</v>
      </c>
      <c r="U10" s="1" t="s">
        <v>68</v>
      </c>
    </row>
    <row r="11" customFormat="false" ht="42.75" hidden="false" customHeight="true" outlineLevel="0" collapsed="false">
      <c r="A11" s="6" t="s">
        <v>116</v>
      </c>
      <c r="B11" s="6" t="s">
        <v>116</v>
      </c>
      <c r="C11" s="6" t="s">
        <v>117</v>
      </c>
      <c r="D11" s="6" t="s">
        <v>33</v>
      </c>
      <c r="E11" s="6" t="s">
        <v>118</v>
      </c>
      <c r="F11" s="6" t="s">
        <v>119</v>
      </c>
      <c r="G11" s="6" t="s">
        <v>120</v>
      </c>
      <c r="H11" s="6" t="s">
        <v>121</v>
      </c>
      <c r="I11" s="6" t="s">
        <v>122</v>
      </c>
      <c r="J11" s="6" t="s">
        <v>123</v>
      </c>
      <c r="K11" s="6" t="s">
        <v>33</v>
      </c>
      <c r="L11" s="6" t="s">
        <v>124</v>
      </c>
      <c r="M11" s="6" t="s">
        <v>125</v>
      </c>
      <c r="N11" s="6" t="s">
        <v>119</v>
      </c>
      <c r="O11" s="6" t="s">
        <v>43</v>
      </c>
      <c r="P11" s="6" t="s">
        <v>44</v>
      </c>
      <c r="Q11" s="6" t="s">
        <v>126</v>
      </c>
      <c r="R11" s="6" t="s">
        <v>127</v>
      </c>
      <c r="S11" s="6" t="s">
        <v>46</v>
      </c>
      <c r="T11" s="6" t="s">
        <v>128</v>
      </c>
      <c r="U11" s="1" t="s">
        <v>68</v>
      </c>
    </row>
    <row r="12" customFormat="false" ht="42.75" hidden="false" customHeight="true" outlineLevel="0" collapsed="false">
      <c r="A12" s="6" t="s">
        <v>129</v>
      </c>
      <c r="B12" s="6" t="s">
        <v>130</v>
      </c>
      <c r="C12" s="6" t="s">
        <v>131</v>
      </c>
      <c r="D12" s="6" t="s">
        <v>33</v>
      </c>
      <c r="E12" s="6" t="s">
        <v>118</v>
      </c>
      <c r="F12" s="6" t="s">
        <v>132</v>
      </c>
      <c r="G12" s="6" t="s">
        <v>120</v>
      </c>
      <c r="H12" s="6" t="s">
        <v>121</v>
      </c>
      <c r="I12" s="6" t="s">
        <v>122</v>
      </c>
      <c r="J12" s="6" t="s">
        <v>123</v>
      </c>
      <c r="K12" s="6" t="s">
        <v>33</v>
      </c>
      <c r="L12" s="6" t="s">
        <v>124</v>
      </c>
      <c r="M12" s="6" t="s">
        <v>125</v>
      </c>
      <c r="N12" s="6" t="s">
        <v>132</v>
      </c>
      <c r="O12" s="6" t="s">
        <v>43</v>
      </c>
      <c r="P12" s="6" t="s">
        <v>44</v>
      </c>
      <c r="Q12" s="6" t="s">
        <v>126</v>
      </c>
      <c r="R12" s="6"/>
      <c r="S12" s="6" t="s">
        <v>46</v>
      </c>
      <c r="T12" s="6" t="s">
        <v>128</v>
      </c>
      <c r="U12" s="1" t="s">
        <v>68</v>
      </c>
    </row>
    <row r="13" customFormat="false" ht="42.75" hidden="false" customHeight="true" outlineLevel="0" collapsed="false">
      <c r="A13" s="6" t="s">
        <v>133</v>
      </c>
      <c r="B13" s="6" t="s">
        <v>134</v>
      </c>
      <c r="C13" s="6" t="s">
        <v>135</v>
      </c>
      <c r="D13" s="6" t="s">
        <v>33</v>
      </c>
      <c r="E13" s="6" t="s">
        <v>72</v>
      </c>
      <c r="F13" s="6" t="s">
        <v>136</v>
      </c>
      <c r="G13" s="6" t="s">
        <v>120</v>
      </c>
      <c r="H13" s="6" t="s">
        <v>121</v>
      </c>
      <c r="I13" s="6" t="s">
        <v>137</v>
      </c>
      <c r="J13" s="6" t="s">
        <v>123</v>
      </c>
      <c r="K13" s="6" t="s">
        <v>33</v>
      </c>
      <c r="L13" s="6" t="s">
        <v>124</v>
      </c>
      <c r="M13" s="6" t="s">
        <v>125</v>
      </c>
      <c r="N13" s="6" t="s">
        <v>136</v>
      </c>
      <c r="O13" s="6" t="s">
        <v>65</v>
      </c>
      <c r="P13" s="6" t="s">
        <v>44</v>
      </c>
      <c r="Q13" s="6" t="s">
        <v>66</v>
      </c>
      <c r="R13" s="6" t="s">
        <v>138</v>
      </c>
      <c r="S13" s="6" t="s">
        <v>46</v>
      </c>
      <c r="T13" s="6" t="s">
        <v>67</v>
      </c>
      <c r="U13" s="1" t="s">
        <v>68</v>
      </c>
    </row>
    <row r="14" customFormat="false" ht="32.25" hidden="false" customHeight="true" outlineLevel="0" collapsed="false">
      <c r="A14" s="6" t="s">
        <v>139</v>
      </c>
      <c r="B14" s="6" t="s">
        <v>140</v>
      </c>
      <c r="C14" s="6" t="s">
        <v>141</v>
      </c>
      <c r="D14" s="6" t="s">
        <v>33</v>
      </c>
      <c r="E14" s="6" t="s">
        <v>34</v>
      </c>
      <c r="F14" s="6" t="s">
        <v>142</v>
      </c>
      <c r="G14" s="6" t="s">
        <v>36</v>
      </c>
      <c r="H14" s="6" t="s">
        <v>37</v>
      </c>
      <c r="I14" s="6" t="s">
        <v>143</v>
      </c>
      <c r="J14" s="6" t="s">
        <v>39</v>
      </c>
      <c r="K14" s="6" t="s">
        <v>33</v>
      </c>
      <c r="L14" s="6" t="s">
        <v>40</v>
      </c>
      <c r="M14" s="6" t="s">
        <v>41</v>
      </c>
      <c r="N14" s="6" t="s">
        <v>104</v>
      </c>
      <c r="O14" s="6" t="s">
        <v>43</v>
      </c>
      <c r="P14" s="6" t="s">
        <v>44</v>
      </c>
      <c r="Q14" s="6" t="s">
        <v>45</v>
      </c>
      <c r="R14" s="6"/>
      <c r="S14" s="6" t="s">
        <v>46</v>
      </c>
      <c r="T14" s="6" t="s">
        <v>47</v>
      </c>
      <c r="U14" s="1" t="s">
        <v>68</v>
      </c>
    </row>
    <row r="15" customFormat="false" ht="32.25" hidden="false" customHeight="true" outlineLevel="0" collapsed="false">
      <c r="A15" s="6" t="s">
        <v>144</v>
      </c>
      <c r="B15" s="6" t="s">
        <v>145</v>
      </c>
      <c r="C15" s="6" t="s">
        <v>146</v>
      </c>
      <c r="D15" s="6" t="s">
        <v>33</v>
      </c>
      <c r="E15" s="6" t="s">
        <v>118</v>
      </c>
      <c r="F15" s="6" t="s">
        <v>147</v>
      </c>
      <c r="G15" s="6" t="s">
        <v>36</v>
      </c>
      <c r="H15" s="6" t="s">
        <v>37</v>
      </c>
      <c r="I15" s="6" t="s">
        <v>148</v>
      </c>
      <c r="J15" s="6" t="s">
        <v>39</v>
      </c>
      <c r="K15" s="6" t="s">
        <v>33</v>
      </c>
      <c r="L15" s="6" t="s">
        <v>40</v>
      </c>
      <c r="M15" s="6" t="s">
        <v>41</v>
      </c>
      <c r="N15" s="6" t="s">
        <v>149</v>
      </c>
      <c r="O15" s="6" t="s">
        <v>65</v>
      </c>
      <c r="P15" s="6" t="s">
        <v>44</v>
      </c>
      <c r="Q15" s="6" t="s">
        <v>66</v>
      </c>
      <c r="R15" s="6"/>
      <c r="S15" s="6" t="s">
        <v>46</v>
      </c>
      <c r="T15" s="6" t="s">
        <v>128</v>
      </c>
      <c r="U15" s="1" t="s">
        <v>68</v>
      </c>
    </row>
    <row r="16" customFormat="false" ht="42.75" hidden="false" customHeight="true" outlineLevel="0" collapsed="false">
      <c r="A16" s="6" t="s">
        <v>150</v>
      </c>
      <c r="B16" s="6" t="s">
        <v>151</v>
      </c>
      <c r="C16" s="6" t="s">
        <v>152</v>
      </c>
      <c r="D16" s="6" t="s">
        <v>33</v>
      </c>
      <c r="E16" s="6" t="s">
        <v>72</v>
      </c>
      <c r="F16" s="6" t="s">
        <v>115</v>
      </c>
      <c r="G16" s="6" t="s">
        <v>120</v>
      </c>
      <c r="H16" s="6" t="s">
        <v>121</v>
      </c>
      <c r="I16" s="6" t="s">
        <v>153</v>
      </c>
      <c r="J16" s="6" t="s">
        <v>123</v>
      </c>
      <c r="K16" s="6" t="s">
        <v>33</v>
      </c>
      <c r="L16" s="6" t="s">
        <v>124</v>
      </c>
      <c r="M16" s="6" t="s">
        <v>125</v>
      </c>
      <c r="N16" s="6" t="s">
        <v>115</v>
      </c>
      <c r="O16" s="6" t="s">
        <v>43</v>
      </c>
      <c r="P16" s="6" t="s">
        <v>44</v>
      </c>
      <c r="Q16" s="6" t="s">
        <v>126</v>
      </c>
      <c r="R16" s="6"/>
      <c r="S16" s="6" t="s">
        <v>46</v>
      </c>
      <c r="T16" s="6" t="s">
        <v>67</v>
      </c>
      <c r="U16" s="1" t="s">
        <v>68</v>
      </c>
    </row>
    <row r="17" customFormat="false" ht="42.75" hidden="false" customHeight="true" outlineLevel="0" collapsed="false">
      <c r="A17" s="6" t="s">
        <v>154</v>
      </c>
      <c r="B17" s="6" t="s">
        <v>155</v>
      </c>
      <c r="C17" s="6" t="s">
        <v>156</v>
      </c>
      <c r="D17" s="6" t="s">
        <v>33</v>
      </c>
      <c r="E17" s="6" t="s">
        <v>72</v>
      </c>
      <c r="F17" s="6" t="s">
        <v>115</v>
      </c>
      <c r="G17" s="6" t="s">
        <v>120</v>
      </c>
      <c r="H17" s="6" t="s">
        <v>121</v>
      </c>
      <c r="I17" s="6" t="s">
        <v>157</v>
      </c>
      <c r="J17" s="6" t="s">
        <v>123</v>
      </c>
      <c r="K17" s="6" t="s">
        <v>33</v>
      </c>
      <c r="L17" s="6" t="s">
        <v>124</v>
      </c>
      <c r="M17" s="6" t="s">
        <v>125</v>
      </c>
      <c r="N17" s="6" t="s">
        <v>115</v>
      </c>
      <c r="O17" s="6" t="s">
        <v>43</v>
      </c>
      <c r="P17" s="6" t="s">
        <v>44</v>
      </c>
      <c r="Q17" s="6" t="s">
        <v>126</v>
      </c>
      <c r="R17" s="6"/>
      <c r="S17" s="6" t="s">
        <v>46</v>
      </c>
      <c r="T17" s="6" t="s">
        <v>67</v>
      </c>
      <c r="U17" s="1" t="s">
        <v>68</v>
      </c>
    </row>
    <row r="18" customFormat="false" ht="32.25" hidden="false" customHeight="true" outlineLevel="0" collapsed="false">
      <c r="A18" s="6" t="s">
        <v>158</v>
      </c>
      <c r="B18" s="6" t="s">
        <v>50</v>
      </c>
      <c r="C18" s="6" t="s">
        <v>159</v>
      </c>
      <c r="D18" s="6" t="s">
        <v>33</v>
      </c>
      <c r="E18" s="6" t="s">
        <v>34</v>
      </c>
      <c r="F18" s="6" t="s">
        <v>160</v>
      </c>
      <c r="G18" s="6" t="s">
        <v>36</v>
      </c>
      <c r="H18" s="6" t="s">
        <v>37</v>
      </c>
      <c r="I18" s="6" t="s">
        <v>143</v>
      </c>
      <c r="J18" s="6" t="s">
        <v>39</v>
      </c>
      <c r="K18" s="6" t="s">
        <v>33</v>
      </c>
      <c r="L18" s="6" t="s">
        <v>40</v>
      </c>
      <c r="M18" s="6" t="s">
        <v>41</v>
      </c>
      <c r="N18" s="6" t="s">
        <v>161</v>
      </c>
      <c r="O18" s="6" t="s">
        <v>77</v>
      </c>
      <c r="P18" s="6" t="s">
        <v>44</v>
      </c>
      <c r="Q18" s="6" t="s">
        <v>66</v>
      </c>
      <c r="R18" s="6"/>
      <c r="S18" s="6" t="s">
        <v>46</v>
      </c>
      <c r="T18" s="6" t="s">
        <v>47</v>
      </c>
      <c r="U18" s="1" t="s">
        <v>68</v>
      </c>
    </row>
    <row r="19" customFormat="false" ht="32.25" hidden="false" customHeight="true" outlineLevel="0" collapsed="false">
      <c r="A19" s="6" t="s">
        <v>162</v>
      </c>
      <c r="B19" s="6" t="s">
        <v>163</v>
      </c>
      <c r="C19" s="6" t="s">
        <v>164</v>
      </c>
      <c r="D19" s="6" t="s">
        <v>33</v>
      </c>
      <c r="E19" s="6" t="s">
        <v>72</v>
      </c>
      <c r="F19" s="6" t="s">
        <v>102</v>
      </c>
      <c r="G19" s="6" t="s">
        <v>36</v>
      </c>
      <c r="H19" s="6" t="s">
        <v>37</v>
      </c>
      <c r="I19" s="6" t="s">
        <v>54</v>
      </c>
      <c r="J19" s="6" t="s">
        <v>39</v>
      </c>
      <c r="K19" s="6" t="s">
        <v>33</v>
      </c>
      <c r="L19" s="6" t="s">
        <v>40</v>
      </c>
      <c r="M19" s="6" t="s">
        <v>41</v>
      </c>
      <c r="N19" s="6" t="s">
        <v>104</v>
      </c>
      <c r="O19" s="6" t="s">
        <v>43</v>
      </c>
      <c r="P19" s="6" t="s">
        <v>44</v>
      </c>
      <c r="Q19" s="6" t="s">
        <v>45</v>
      </c>
      <c r="R19" s="6"/>
      <c r="S19" s="6" t="s">
        <v>46</v>
      </c>
      <c r="T19" s="6" t="s">
        <v>67</v>
      </c>
      <c r="U19" s="1" t="s">
        <v>68</v>
      </c>
    </row>
    <row r="20" customFormat="false" ht="32.25" hidden="false" customHeight="true" outlineLevel="0" collapsed="false">
      <c r="A20" s="6" t="s">
        <v>165</v>
      </c>
      <c r="B20" s="6" t="s">
        <v>166</v>
      </c>
      <c r="C20" s="6" t="s">
        <v>167</v>
      </c>
      <c r="D20" s="6" t="s">
        <v>33</v>
      </c>
      <c r="E20" s="6" t="s">
        <v>128</v>
      </c>
      <c r="F20" s="6" t="s">
        <v>168</v>
      </c>
      <c r="G20" s="6" t="s">
        <v>169</v>
      </c>
      <c r="H20" s="6" t="s">
        <v>170</v>
      </c>
      <c r="I20" s="6" t="s">
        <v>171</v>
      </c>
      <c r="J20" s="6" t="s">
        <v>39</v>
      </c>
      <c r="K20" s="6" t="s">
        <v>33</v>
      </c>
      <c r="L20" s="6" t="s">
        <v>94</v>
      </c>
      <c r="M20" s="6" t="s">
        <v>41</v>
      </c>
      <c r="N20" s="6" t="s">
        <v>115</v>
      </c>
      <c r="O20" s="6" t="s">
        <v>43</v>
      </c>
      <c r="P20" s="6" t="s">
        <v>44</v>
      </c>
      <c r="Q20" s="6" t="s">
        <v>45</v>
      </c>
      <c r="R20" s="6"/>
      <c r="S20" s="6" t="s">
        <v>46</v>
      </c>
      <c r="T20" s="6" t="s">
        <v>128</v>
      </c>
      <c r="U20" s="1" t="s">
        <v>68</v>
      </c>
    </row>
    <row r="21" customFormat="false" ht="42.75" hidden="false" customHeight="true" outlineLevel="0" collapsed="false">
      <c r="A21" s="6" t="s">
        <v>172</v>
      </c>
      <c r="B21" s="6" t="s">
        <v>50</v>
      </c>
      <c r="C21" s="6" t="s">
        <v>173</v>
      </c>
      <c r="D21" s="6" t="s">
        <v>174</v>
      </c>
      <c r="E21" s="6" t="s">
        <v>175</v>
      </c>
      <c r="F21" s="6" t="s">
        <v>176</v>
      </c>
      <c r="G21" s="6" t="s">
        <v>177</v>
      </c>
      <c r="H21" s="6" t="s">
        <v>178</v>
      </c>
      <c r="I21" s="6" t="s">
        <v>179</v>
      </c>
      <c r="J21" s="6" t="s">
        <v>33</v>
      </c>
      <c r="K21" s="6" t="s">
        <v>33</v>
      </c>
      <c r="L21" s="6" t="s">
        <v>94</v>
      </c>
      <c r="M21" s="6" t="s">
        <v>180</v>
      </c>
      <c r="N21" s="6" t="s">
        <v>181</v>
      </c>
      <c r="O21" s="6" t="s">
        <v>65</v>
      </c>
      <c r="P21" s="6" t="s">
        <v>44</v>
      </c>
      <c r="Q21" s="6" t="s">
        <v>66</v>
      </c>
      <c r="R21" s="6" t="s">
        <v>182</v>
      </c>
      <c r="S21" s="6" t="s">
        <v>183</v>
      </c>
      <c r="T21" s="6" t="s">
        <v>98</v>
      </c>
      <c r="U21" s="1" t="s">
        <v>68</v>
      </c>
    </row>
    <row r="22" customFormat="false" ht="32.25" hidden="false" customHeight="true" outlineLevel="0" collapsed="false">
      <c r="A22" s="6" t="s">
        <v>184</v>
      </c>
      <c r="B22" s="6" t="s">
        <v>185</v>
      </c>
      <c r="C22" s="6" t="s">
        <v>186</v>
      </c>
      <c r="D22" s="6" t="s">
        <v>33</v>
      </c>
      <c r="E22" s="6" t="s">
        <v>187</v>
      </c>
      <c r="F22" s="6" t="s">
        <v>188</v>
      </c>
      <c r="G22" s="6" t="s">
        <v>189</v>
      </c>
      <c r="H22" s="6" t="s">
        <v>170</v>
      </c>
      <c r="I22" s="6" t="s">
        <v>190</v>
      </c>
      <c r="J22" s="6" t="s">
        <v>39</v>
      </c>
      <c r="K22" s="6" t="s">
        <v>33</v>
      </c>
      <c r="L22" s="6" t="s">
        <v>94</v>
      </c>
      <c r="M22" s="6" t="s">
        <v>41</v>
      </c>
      <c r="N22" s="6" t="s">
        <v>55</v>
      </c>
      <c r="O22" s="6" t="s">
        <v>43</v>
      </c>
      <c r="P22" s="6" t="s">
        <v>44</v>
      </c>
      <c r="Q22" s="6" t="s">
        <v>45</v>
      </c>
      <c r="R22" s="6"/>
      <c r="S22" s="6" t="s">
        <v>46</v>
      </c>
      <c r="T22" s="6" t="s">
        <v>47</v>
      </c>
      <c r="U22" s="1" t="s">
        <v>48</v>
      </c>
    </row>
    <row r="23" customFormat="false" ht="32.25" hidden="false" customHeight="true" outlineLevel="0" collapsed="false">
      <c r="A23" s="6" t="s">
        <v>191</v>
      </c>
      <c r="B23" s="6" t="s">
        <v>192</v>
      </c>
      <c r="C23" s="6" t="s">
        <v>193</v>
      </c>
      <c r="D23" s="6" t="s">
        <v>33</v>
      </c>
      <c r="E23" s="6" t="s">
        <v>72</v>
      </c>
      <c r="F23" s="6" t="s">
        <v>194</v>
      </c>
      <c r="G23" s="6" t="s">
        <v>36</v>
      </c>
      <c r="H23" s="6" t="s">
        <v>37</v>
      </c>
      <c r="I23" s="6" t="s">
        <v>195</v>
      </c>
      <c r="J23" s="6" t="s">
        <v>39</v>
      </c>
      <c r="K23" s="6" t="s">
        <v>33</v>
      </c>
      <c r="L23" s="6" t="s">
        <v>40</v>
      </c>
      <c r="M23" s="6" t="s">
        <v>41</v>
      </c>
      <c r="N23" s="6" t="s">
        <v>115</v>
      </c>
      <c r="O23" s="6" t="s">
        <v>43</v>
      </c>
      <c r="P23" s="6" t="s">
        <v>44</v>
      </c>
      <c r="Q23" s="6" t="s">
        <v>45</v>
      </c>
      <c r="R23" s="6"/>
      <c r="S23" s="6" t="s">
        <v>46</v>
      </c>
      <c r="T23" s="6" t="s">
        <v>67</v>
      </c>
      <c r="U23" s="1" t="s">
        <v>68</v>
      </c>
    </row>
    <row r="24" customFormat="false" ht="32.25" hidden="false" customHeight="true" outlineLevel="0" collapsed="false">
      <c r="A24" s="6" t="s">
        <v>196</v>
      </c>
      <c r="B24" s="6" t="s">
        <v>197</v>
      </c>
      <c r="C24" s="6" t="s">
        <v>198</v>
      </c>
      <c r="D24" s="6" t="s">
        <v>33</v>
      </c>
      <c r="E24" s="6" t="s">
        <v>34</v>
      </c>
      <c r="F24" s="6" t="s">
        <v>199</v>
      </c>
      <c r="G24" s="6" t="s">
        <v>36</v>
      </c>
      <c r="H24" s="6" t="s">
        <v>37</v>
      </c>
      <c r="I24" s="6" t="s">
        <v>200</v>
      </c>
      <c r="J24" s="6" t="s">
        <v>39</v>
      </c>
      <c r="K24" s="6" t="s">
        <v>33</v>
      </c>
      <c r="L24" s="6" t="s">
        <v>40</v>
      </c>
      <c r="M24" s="6" t="s">
        <v>41</v>
      </c>
      <c r="N24" s="6" t="s">
        <v>96</v>
      </c>
      <c r="O24" s="6" t="s">
        <v>43</v>
      </c>
      <c r="P24" s="6" t="s">
        <v>44</v>
      </c>
      <c r="Q24" s="6" t="s">
        <v>45</v>
      </c>
      <c r="R24" s="6"/>
      <c r="S24" s="6" t="s">
        <v>46</v>
      </c>
      <c r="T24" s="6" t="s">
        <v>47</v>
      </c>
      <c r="U24" s="1" t="s">
        <v>68</v>
      </c>
    </row>
    <row r="25" customFormat="false" ht="42.75" hidden="false" customHeight="true" outlineLevel="0" collapsed="false">
      <c r="A25" s="6" t="s">
        <v>201</v>
      </c>
      <c r="B25" s="6" t="s">
        <v>201</v>
      </c>
      <c r="C25" s="6" t="s">
        <v>202</v>
      </c>
      <c r="D25" s="6" t="s">
        <v>33</v>
      </c>
      <c r="E25" s="6" t="s">
        <v>34</v>
      </c>
      <c r="F25" s="6" t="s">
        <v>42</v>
      </c>
      <c r="G25" s="6" t="s">
        <v>120</v>
      </c>
      <c r="H25" s="6" t="s">
        <v>121</v>
      </c>
      <c r="I25" s="6" t="s">
        <v>203</v>
      </c>
      <c r="J25" s="6" t="s">
        <v>123</v>
      </c>
      <c r="K25" s="6" t="s">
        <v>33</v>
      </c>
      <c r="L25" s="6" t="s">
        <v>124</v>
      </c>
      <c r="M25" s="6" t="s">
        <v>125</v>
      </c>
      <c r="N25" s="6" t="s">
        <v>42</v>
      </c>
      <c r="O25" s="6" t="s">
        <v>43</v>
      </c>
      <c r="P25" s="6" t="s">
        <v>44</v>
      </c>
      <c r="Q25" s="6" t="s">
        <v>126</v>
      </c>
      <c r="R25" s="6"/>
      <c r="S25" s="6" t="s">
        <v>46</v>
      </c>
      <c r="T25" s="6" t="s">
        <v>47</v>
      </c>
      <c r="U25" s="1" t="s">
        <v>48</v>
      </c>
    </row>
    <row r="26" customFormat="false" ht="32.25" hidden="false" customHeight="true" outlineLevel="0" collapsed="false">
      <c r="A26" s="6" t="s">
        <v>204</v>
      </c>
      <c r="B26" s="6" t="s">
        <v>205</v>
      </c>
      <c r="C26" s="6" t="s">
        <v>206</v>
      </c>
      <c r="D26" s="6" t="s">
        <v>33</v>
      </c>
      <c r="E26" s="6" t="s">
        <v>118</v>
      </c>
      <c r="F26" s="6" t="s">
        <v>73</v>
      </c>
      <c r="G26" s="6" t="s">
        <v>36</v>
      </c>
      <c r="H26" s="6" t="s">
        <v>37</v>
      </c>
      <c r="I26" s="6" t="s">
        <v>109</v>
      </c>
      <c r="J26" s="6" t="s">
        <v>75</v>
      </c>
      <c r="K26" s="6" t="s">
        <v>33</v>
      </c>
      <c r="L26" s="6" t="s">
        <v>40</v>
      </c>
      <c r="M26" s="6" t="s">
        <v>41</v>
      </c>
      <c r="N26" s="6" t="s">
        <v>76</v>
      </c>
      <c r="O26" s="6" t="s">
        <v>77</v>
      </c>
      <c r="P26" s="6" t="s">
        <v>78</v>
      </c>
      <c r="Q26" s="6" t="s">
        <v>66</v>
      </c>
      <c r="R26" s="6"/>
      <c r="S26" s="6" t="s">
        <v>46</v>
      </c>
      <c r="T26" s="6" t="s">
        <v>128</v>
      </c>
      <c r="U26" s="1" t="s">
        <v>68</v>
      </c>
    </row>
    <row r="27" customFormat="false" ht="42.75" hidden="false" customHeight="true" outlineLevel="0" collapsed="false">
      <c r="A27" s="6" t="s">
        <v>207</v>
      </c>
      <c r="B27" s="6" t="s">
        <v>208</v>
      </c>
      <c r="C27" s="6" t="s">
        <v>209</v>
      </c>
      <c r="D27" s="6" t="s">
        <v>33</v>
      </c>
      <c r="E27" s="6" t="s">
        <v>34</v>
      </c>
      <c r="F27" s="6" t="s">
        <v>42</v>
      </c>
      <c r="G27" s="6" t="s">
        <v>120</v>
      </c>
      <c r="H27" s="6" t="s">
        <v>121</v>
      </c>
      <c r="I27" s="6" t="s">
        <v>210</v>
      </c>
      <c r="J27" s="6" t="s">
        <v>123</v>
      </c>
      <c r="K27" s="6" t="s">
        <v>33</v>
      </c>
      <c r="L27" s="6" t="s">
        <v>124</v>
      </c>
      <c r="M27" s="6" t="s">
        <v>125</v>
      </c>
      <c r="N27" s="6" t="s">
        <v>42</v>
      </c>
      <c r="O27" s="6" t="s">
        <v>43</v>
      </c>
      <c r="P27" s="6" t="s">
        <v>44</v>
      </c>
      <c r="Q27" s="6" t="s">
        <v>126</v>
      </c>
      <c r="R27" s="6"/>
      <c r="S27" s="6" t="s">
        <v>46</v>
      </c>
      <c r="T27" s="6" t="s">
        <v>47</v>
      </c>
      <c r="U27" s="1" t="s">
        <v>48</v>
      </c>
    </row>
    <row r="28" customFormat="false" ht="32.25" hidden="false" customHeight="true" outlineLevel="0" collapsed="false">
      <c r="A28" s="6" t="s">
        <v>211</v>
      </c>
      <c r="B28" s="6" t="s">
        <v>212</v>
      </c>
      <c r="C28" s="6" t="s">
        <v>213</v>
      </c>
      <c r="D28" s="6" t="s">
        <v>33</v>
      </c>
      <c r="E28" s="6" t="s">
        <v>214</v>
      </c>
      <c r="F28" s="6" t="s">
        <v>215</v>
      </c>
      <c r="G28" s="6" t="s">
        <v>216</v>
      </c>
      <c r="H28" s="6" t="s">
        <v>217</v>
      </c>
      <c r="I28" s="6" t="s">
        <v>91</v>
      </c>
      <c r="J28" s="6" t="s">
        <v>92</v>
      </c>
      <c r="K28" s="6" t="s">
        <v>218</v>
      </c>
      <c r="L28" s="6" t="s">
        <v>40</v>
      </c>
      <c r="M28" s="6" t="s">
        <v>41</v>
      </c>
      <c r="N28" s="6" t="s">
        <v>219</v>
      </c>
      <c r="O28" s="6" t="s">
        <v>43</v>
      </c>
      <c r="P28" s="6" t="s">
        <v>97</v>
      </c>
      <c r="Q28" s="6" t="s">
        <v>66</v>
      </c>
      <c r="R28" s="6"/>
      <c r="S28" s="6" t="s">
        <v>46</v>
      </c>
      <c r="T28" s="6" t="s">
        <v>98</v>
      </c>
      <c r="U28" s="1" t="s">
        <v>68</v>
      </c>
    </row>
    <row r="29" customFormat="false" ht="32.25" hidden="false" customHeight="true" outlineLevel="0" collapsed="false">
      <c r="A29" s="6" t="s">
        <v>220</v>
      </c>
      <c r="B29" s="6" t="s">
        <v>221</v>
      </c>
      <c r="C29" s="6" t="s">
        <v>222</v>
      </c>
      <c r="D29" s="6" t="s">
        <v>33</v>
      </c>
      <c r="E29" s="6" t="s">
        <v>34</v>
      </c>
      <c r="F29" s="6" t="s">
        <v>223</v>
      </c>
      <c r="G29" s="6" t="s">
        <v>36</v>
      </c>
      <c r="H29" s="6" t="s">
        <v>37</v>
      </c>
      <c r="I29" s="6" t="s">
        <v>190</v>
      </c>
      <c r="J29" s="6" t="s">
        <v>39</v>
      </c>
      <c r="K29" s="6" t="s">
        <v>33</v>
      </c>
      <c r="L29" s="6" t="s">
        <v>40</v>
      </c>
      <c r="M29" s="6" t="s">
        <v>41</v>
      </c>
      <c r="N29" s="6" t="s">
        <v>224</v>
      </c>
      <c r="O29" s="6" t="s">
        <v>65</v>
      </c>
      <c r="P29" s="6" t="s">
        <v>44</v>
      </c>
      <c r="Q29" s="6" t="s">
        <v>66</v>
      </c>
      <c r="R29" s="6"/>
      <c r="S29" s="6" t="s">
        <v>46</v>
      </c>
      <c r="T29" s="6" t="s">
        <v>47</v>
      </c>
      <c r="U29" s="1" t="s">
        <v>68</v>
      </c>
    </row>
    <row r="30" customFormat="false" ht="42.75" hidden="false" customHeight="true" outlineLevel="0" collapsed="false">
      <c r="A30" s="6" t="s">
        <v>225</v>
      </c>
      <c r="B30" s="6" t="s">
        <v>226</v>
      </c>
      <c r="C30" s="6" t="s">
        <v>227</v>
      </c>
      <c r="D30" s="6" t="s">
        <v>33</v>
      </c>
      <c r="E30" s="6" t="s">
        <v>34</v>
      </c>
      <c r="F30" s="6" t="s">
        <v>96</v>
      </c>
      <c r="G30" s="6" t="s">
        <v>120</v>
      </c>
      <c r="H30" s="6" t="s">
        <v>121</v>
      </c>
      <c r="I30" s="6" t="s">
        <v>210</v>
      </c>
      <c r="J30" s="6" t="s">
        <v>123</v>
      </c>
      <c r="K30" s="6" t="s">
        <v>33</v>
      </c>
      <c r="L30" s="6" t="s">
        <v>124</v>
      </c>
      <c r="M30" s="6" t="s">
        <v>125</v>
      </c>
      <c r="N30" s="6" t="s">
        <v>96</v>
      </c>
      <c r="O30" s="6" t="s">
        <v>43</v>
      </c>
      <c r="P30" s="6" t="s">
        <v>44</v>
      </c>
      <c r="Q30" s="6" t="s">
        <v>126</v>
      </c>
      <c r="R30" s="6"/>
      <c r="S30" s="6" t="s">
        <v>46</v>
      </c>
      <c r="T30" s="6" t="s">
        <v>47</v>
      </c>
      <c r="U30" s="1" t="s">
        <v>68</v>
      </c>
    </row>
    <row r="31" customFormat="false" ht="42.75" hidden="false" customHeight="true" outlineLevel="0" collapsed="false">
      <c r="A31" s="6" t="s">
        <v>228</v>
      </c>
      <c r="B31" s="6" t="s">
        <v>229</v>
      </c>
      <c r="C31" s="6" t="s">
        <v>230</v>
      </c>
      <c r="D31" s="6" t="s">
        <v>33</v>
      </c>
      <c r="E31" s="6" t="s">
        <v>34</v>
      </c>
      <c r="F31" s="6" t="s">
        <v>231</v>
      </c>
      <c r="G31" s="6" t="s">
        <v>120</v>
      </c>
      <c r="H31" s="6" t="s">
        <v>121</v>
      </c>
      <c r="I31" s="6" t="s">
        <v>232</v>
      </c>
      <c r="J31" s="6" t="s">
        <v>123</v>
      </c>
      <c r="K31" s="6" t="s">
        <v>33</v>
      </c>
      <c r="L31" s="6" t="s">
        <v>124</v>
      </c>
      <c r="M31" s="6" t="s">
        <v>125</v>
      </c>
      <c r="N31" s="6" t="s">
        <v>231</v>
      </c>
      <c r="O31" s="6" t="s">
        <v>43</v>
      </c>
      <c r="P31" s="6" t="s">
        <v>44</v>
      </c>
      <c r="Q31" s="6" t="s">
        <v>126</v>
      </c>
      <c r="R31" s="6"/>
      <c r="S31" s="6" t="s">
        <v>46</v>
      </c>
      <c r="T31" s="6" t="s">
        <v>47</v>
      </c>
      <c r="U31" s="1" t="s">
        <v>48</v>
      </c>
    </row>
    <row r="32" customFormat="false" ht="32.25" hidden="false" customHeight="true" outlineLevel="0" collapsed="false">
      <c r="A32" s="6" t="s">
        <v>233</v>
      </c>
      <c r="B32" s="6" t="s">
        <v>234</v>
      </c>
      <c r="C32" s="6" t="s">
        <v>235</v>
      </c>
      <c r="D32" s="6" t="s">
        <v>33</v>
      </c>
      <c r="E32" s="6" t="s">
        <v>118</v>
      </c>
      <c r="F32" s="6" t="s">
        <v>236</v>
      </c>
      <c r="G32" s="6" t="s">
        <v>36</v>
      </c>
      <c r="H32" s="6" t="s">
        <v>37</v>
      </c>
      <c r="I32" s="6" t="s">
        <v>190</v>
      </c>
      <c r="J32" s="6" t="s">
        <v>39</v>
      </c>
      <c r="K32" s="6" t="s">
        <v>33</v>
      </c>
      <c r="L32" s="6" t="s">
        <v>40</v>
      </c>
      <c r="M32" s="6" t="s">
        <v>41</v>
      </c>
      <c r="N32" s="6" t="s">
        <v>64</v>
      </c>
      <c r="O32" s="6" t="s">
        <v>65</v>
      </c>
      <c r="P32" s="6" t="s">
        <v>44</v>
      </c>
      <c r="Q32" s="6" t="s">
        <v>66</v>
      </c>
      <c r="R32" s="6"/>
      <c r="S32" s="6" t="s">
        <v>46</v>
      </c>
      <c r="T32" s="6" t="s">
        <v>128</v>
      </c>
      <c r="U32" s="1" t="s">
        <v>68</v>
      </c>
    </row>
    <row r="33" customFormat="false" ht="32.25" hidden="false" customHeight="true" outlineLevel="0" collapsed="false">
      <c r="A33" s="6" t="s">
        <v>237</v>
      </c>
      <c r="B33" s="6" t="s">
        <v>238</v>
      </c>
      <c r="C33" s="6" t="s">
        <v>239</v>
      </c>
      <c r="D33" s="6" t="s">
        <v>33</v>
      </c>
      <c r="E33" s="6" t="s">
        <v>72</v>
      </c>
      <c r="F33" s="6" t="s">
        <v>35</v>
      </c>
      <c r="G33" s="6" t="s">
        <v>36</v>
      </c>
      <c r="H33" s="6" t="s">
        <v>37</v>
      </c>
      <c r="I33" s="6" t="s">
        <v>240</v>
      </c>
      <c r="J33" s="6" t="s">
        <v>39</v>
      </c>
      <c r="K33" s="6" t="s">
        <v>33</v>
      </c>
      <c r="L33" s="6" t="s">
        <v>40</v>
      </c>
      <c r="M33" s="6" t="s">
        <v>41</v>
      </c>
      <c r="N33" s="6" t="s">
        <v>42</v>
      </c>
      <c r="O33" s="6" t="s">
        <v>43</v>
      </c>
      <c r="P33" s="6" t="s">
        <v>44</v>
      </c>
      <c r="Q33" s="6" t="s">
        <v>45</v>
      </c>
      <c r="R33" s="6"/>
      <c r="S33" s="6" t="s">
        <v>46</v>
      </c>
      <c r="T33" s="6" t="s">
        <v>67</v>
      </c>
      <c r="U33" s="1" t="s">
        <v>48</v>
      </c>
    </row>
    <row r="34" customFormat="false" ht="32.25" hidden="false" customHeight="true" outlineLevel="0" collapsed="false">
      <c r="A34" s="6" t="s">
        <v>241</v>
      </c>
      <c r="B34" s="6" t="s">
        <v>242</v>
      </c>
      <c r="C34" s="6" t="s">
        <v>243</v>
      </c>
      <c r="D34" s="6" t="s">
        <v>33</v>
      </c>
      <c r="E34" s="6" t="s">
        <v>244</v>
      </c>
      <c r="F34" s="6" t="s">
        <v>62</v>
      </c>
      <c r="G34" s="6" t="s">
        <v>36</v>
      </c>
      <c r="H34" s="6" t="s">
        <v>37</v>
      </c>
      <c r="I34" s="6" t="s">
        <v>245</v>
      </c>
      <c r="J34" s="6" t="s">
        <v>39</v>
      </c>
      <c r="K34" s="6" t="s">
        <v>33</v>
      </c>
      <c r="L34" s="6" t="s">
        <v>40</v>
      </c>
      <c r="M34" s="6" t="s">
        <v>41</v>
      </c>
      <c r="N34" s="6" t="s">
        <v>64</v>
      </c>
      <c r="O34" s="6" t="s">
        <v>65</v>
      </c>
      <c r="P34" s="6" t="s">
        <v>44</v>
      </c>
      <c r="Q34" s="6" t="s">
        <v>66</v>
      </c>
      <c r="R34" s="6"/>
      <c r="S34" s="6" t="s">
        <v>46</v>
      </c>
      <c r="T34" s="6" t="s">
        <v>246</v>
      </c>
      <c r="U34" s="1" t="s">
        <v>68</v>
      </c>
    </row>
    <row r="35" customFormat="false" ht="32.25" hidden="false" customHeight="true" outlineLevel="0" collapsed="false">
      <c r="A35" s="6" t="s">
        <v>247</v>
      </c>
      <c r="B35" s="6" t="s">
        <v>248</v>
      </c>
      <c r="C35" s="6" t="s">
        <v>249</v>
      </c>
      <c r="D35" s="6" t="s">
        <v>33</v>
      </c>
      <c r="E35" s="6" t="s">
        <v>72</v>
      </c>
      <c r="F35" s="6" t="s">
        <v>62</v>
      </c>
      <c r="G35" s="6" t="s">
        <v>36</v>
      </c>
      <c r="H35" s="6" t="s">
        <v>37</v>
      </c>
      <c r="I35" s="6" t="s">
        <v>190</v>
      </c>
      <c r="J35" s="6" t="s">
        <v>39</v>
      </c>
      <c r="K35" s="6" t="s">
        <v>33</v>
      </c>
      <c r="L35" s="6" t="s">
        <v>40</v>
      </c>
      <c r="M35" s="6" t="s">
        <v>41</v>
      </c>
      <c r="N35" s="6" t="s">
        <v>64</v>
      </c>
      <c r="O35" s="6" t="s">
        <v>65</v>
      </c>
      <c r="P35" s="6" t="s">
        <v>44</v>
      </c>
      <c r="Q35" s="6" t="s">
        <v>66</v>
      </c>
      <c r="R35" s="6"/>
      <c r="S35" s="6" t="s">
        <v>46</v>
      </c>
      <c r="T35" s="6" t="s">
        <v>67</v>
      </c>
      <c r="U35" s="1" t="s">
        <v>68</v>
      </c>
    </row>
    <row r="36" customFormat="false" ht="32.25" hidden="false" customHeight="true" outlineLevel="0" collapsed="false">
      <c r="A36" s="6" t="s">
        <v>250</v>
      </c>
      <c r="B36" s="6" t="s">
        <v>50</v>
      </c>
      <c r="C36" s="6" t="s">
        <v>251</v>
      </c>
      <c r="D36" s="6" t="s">
        <v>33</v>
      </c>
      <c r="E36" s="6" t="s">
        <v>252</v>
      </c>
      <c r="F36" s="6" t="s">
        <v>104</v>
      </c>
      <c r="G36" s="6" t="s">
        <v>253</v>
      </c>
      <c r="H36" s="6" t="s">
        <v>254</v>
      </c>
      <c r="I36" s="6" t="s">
        <v>255</v>
      </c>
      <c r="J36" s="6" t="s">
        <v>33</v>
      </c>
      <c r="K36" s="6" t="s">
        <v>33</v>
      </c>
      <c r="L36" s="6" t="s">
        <v>124</v>
      </c>
      <c r="M36" s="6" t="s">
        <v>125</v>
      </c>
      <c r="N36" s="6" t="s">
        <v>104</v>
      </c>
      <c r="O36" s="6" t="s">
        <v>43</v>
      </c>
      <c r="P36" s="6" t="s">
        <v>44</v>
      </c>
      <c r="Q36" s="6" t="s">
        <v>126</v>
      </c>
      <c r="R36" s="6" t="s">
        <v>256</v>
      </c>
      <c r="S36" s="6" t="s">
        <v>183</v>
      </c>
      <c r="T36" s="6" t="s">
        <v>98</v>
      </c>
      <c r="U36" s="1" t="s">
        <v>68</v>
      </c>
    </row>
    <row r="37" customFormat="false" ht="42.75" hidden="false" customHeight="true" outlineLevel="0" collapsed="false">
      <c r="A37" s="6" t="s">
        <v>257</v>
      </c>
      <c r="B37" s="6" t="s">
        <v>258</v>
      </c>
      <c r="C37" s="6" t="s">
        <v>259</v>
      </c>
      <c r="D37" s="6" t="s">
        <v>33</v>
      </c>
      <c r="E37" s="6" t="s">
        <v>34</v>
      </c>
      <c r="F37" s="6" t="s">
        <v>119</v>
      </c>
      <c r="G37" s="6" t="s">
        <v>120</v>
      </c>
      <c r="H37" s="6" t="s">
        <v>121</v>
      </c>
      <c r="I37" s="6" t="s">
        <v>260</v>
      </c>
      <c r="J37" s="6" t="s">
        <v>123</v>
      </c>
      <c r="K37" s="6" t="s">
        <v>33</v>
      </c>
      <c r="L37" s="6" t="s">
        <v>124</v>
      </c>
      <c r="M37" s="6" t="s">
        <v>125</v>
      </c>
      <c r="N37" s="6" t="s">
        <v>119</v>
      </c>
      <c r="O37" s="6" t="s">
        <v>43</v>
      </c>
      <c r="P37" s="6" t="s">
        <v>44</v>
      </c>
      <c r="Q37" s="6" t="s">
        <v>126</v>
      </c>
      <c r="R37" s="6"/>
      <c r="S37" s="6" t="s">
        <v>46</v>
      </c>
      <c r="T37" s="6" t="s">
        <v>47</v>
      </c>
      <c r="U37" s="1" t="s">
        <v>68</v>
      </c>
    </row>
    <row r="38" customFormat="false" ht="42.75" hidden="false" customHeight="true" outlineLevel="0" collapsed="false">
      <c r="A38" s="6" t="s">
        <v>261</v>
      </c>
      <c r="B38" s="6" t="s">
        <v>262</v>
      </c>
      <c r="C38" s="6" t="s">
        <v>263</v>
      </c>
      <c r="D38" s="6" t="s">
        <v>33</v>
      </c>
      <c r="E38" s="6" t="s">
        <v>34</v>
      </c>
      <c r="F38" s="6" t="s">
        <v>96</v>
      </c>
      <c r="G38" s="6" t="s">
        <v>120</v>
      </c>
      <c r="H38" s="6" t="s">
        <v>121</v>
      </c>
      <c r="I38" s="6" t="s">
        <v>210</v>
      </c>
      <c r="J38" s="6" t="s">
        <v>123</v>
      </c>
      <c r="K38" s="6" t="s">
        <v>33</v>
      </c>
      <c r="L38" s="6" t="s">
        <v>124</v>
      </c>
      <c r="M38" s="6" t="s">
        <v>125</v>
      </c>
      <c r="N38" s="6" t="s">
        <v>96</v>
      </c>
      <c r="O38" s="6" t="s">
        <v>43</v>
      </c>
      <c r="P38" s="6" t="s">
        <v>44</v>
      </c>
      <c r="Q38" s="6" t="s">
        <v>126</v>
      </c>
      <c r="R38" s="6"/>
      <c r="S38" s="6" t="s">
        <v>46</v>
      </c>
      <c r="T38" s="6" t="s">
        <v>47</v>
      </c>
      <c r="U38" s="1" t="s">
        <v>68</v>
      </c>
    </row>
    <row r="39" customFormat="false" ht="32.25" hidden="false" customHeight="true" outlineLevel="0" collapsed="false">
      <c r="A39" s="6" t="s">
        <v>264</v>
      </c>
      <c r="B39" s="6" t="s">
        <v>50</v>
      </c>
      <c r="C39" s="6" t="s">
        <v>265</v>
      </c>
      <c r="D39" s="6" t="s">
        <v>33</v>
      </c>
      <c r="E39" s="6" t="s">
        <v>266</v>
      </c>
      <c r="F39" s="6" t="s">
        <v>267</v>
      </c>
      <c r="G39" s="6" t="s">
        <v>268</v>
      </c>
      <c r="H39" s="6" t="s">
        <v>269</v>
      </c>
      <c r="I39" s="6" t="s">
        <v>270</v>
      </c>
      <c r="J39" s="6" t="s">
        <v>271</v>
      </c>
      <c r="K39" s="6" t="s">
        <v>33</v>
      </c>
      <c r="L39" s="6" t="s">
        <v>94</v>
      </c>
      <c r="M39" s="6" t="s">
        <v>41</v>
      </c>
      <c r="N39" s="6" t="s">
        <v>272</v>
      </c>
      <c r="O39" s="6" t="s">
        <v>43</v>
      </c>
      <c r="P39" s="6" t="s">
        <v>44</v>
      </c>
      <c r="Q39" s="6" t="s">
        <v>45</v>
      </c>
      <c r="R39" s="6"/>
      <c r="S39" s="6" t="s">
        <v>46</v>
      </c>
      <c r="T39" s="6" t="s">
        <v>128</v>
      </c>
      <c r="U39" s="1" t="s">
        <v>68</v>
      </c>
    </row>
    <row r="40" customFormat="false" ht="32.25" hidden="false" customHeight="true" outlineLevel="0" collapsed="false">
      <c r="A40" s="6" t="s">
        <v>273</v>
      </c>
      <c r="B40" s="6" t="s">
        <v>274</v>
      </c>
      <c r="C40" s="6" t="s">
        <v>275</v>
      </c>
      <c r="D40" s="6" t="s">
        <v>33</v>
      </c>
      <c r="E40" s="6" t="s">
        <v>118</v>
      </c>
      <c r="F40" s="6" t="s">
        <v>276</v>
      </c>
      <c r="G40" s="6" t="s">
        <v>36</v>
      </c>
      <c r="H40" s="6" t="s">
        <v>37</v>
      </c>
      <c r="I40" s="6" t="s">
        <v>143</v>
      </c>
      <c r="J40" s="6" t="s">
        <v>277</v>
      </c>
      <c r="K40" s="6" t="s">
        <v>33</v>
      </c>
      <c r="L40" s="6" t="s">
        <v>40</v>
      </c>
      <c r="M40" s="6" t="s">
        <v>41</v>
      </c>
      <c r="N40" s="6" t="s">
        <v>278</v>
      </c>
      <c r="O40" s="6" t="s">
        <v>77</v>
      </c>
      <c r="P40" s="6" t="s">
        <v>78</v>
      </c>
      <c r="Q40" s="6" t="s">
        <v>66</v>
      </c>
      <c r="R40" s="6"/>
      <c r="S40" s="6" t="s">
        <v>46</v>
      </c>
      <c r="T40" s="6" t="s">
        <v>128</v>
      </c>
      <c r="U40" s="1" t="s">
        <v>68</v>
      </c>
    </row>
    <row r="41" customFormat="false" ht="32.25" hidden="false" customHeight="true" outlineLevel="0" collapsed="false">
      <c r="A41" s="6" t="s">
        <v>279</v>
      </c>
      <c r="B41" s="6" t="s">
        <v>280</v>
      </c>
      <c r="C41" s="6" t="s">
        <v>281</v>
      </c>
      <c r="D41" s="6" t="s">
        <v>33</v>
      </c>
      <c r="E41" s="6" t="s">
        <v>118</v>
      </c>
      <c r="F41" s="6" t="s">
        <v>282</v>
      </c>
      <c r="G41" s="6" t="s">
        <v>36</v>
      </c>
      <c r="H41" s="6" t="s">
        <v>37</v>
      </c>
      <c r="I41" s="6" t="s">
        <v>283</v>
      </c>
      <c r="J41" s="6" t="s">
        <v>39</v>
      </c>
      <c r="K41" s="6" t="s">
        <v>33</v>
      </c>
      <c r="L41" s="6" t="s">
        <v>40</v>
      </c>
      <c r="M41" s="6" t="s">
        <v>41</v>
      </c>
      <c r="N41" s="6" t="s">
        <v>231</v>
      </c>
      <c r="O41" s="6" t="s">
        <v>43</v>
      </c>
      <c r="P41" s="6" t="s">
        <v>44</v>
      </c>
      <c r="Q41" s="6" t="s">
        <v>45</v>
      </c>
      <c r="R41" s="6"/>
      <c r="S41" s="6" t="s">
        <v>46</v>
      </c>
      <c r="T41" s="6" t="s">
        <v>128</v>
      </c>
      <c r="U41" s="1" t="s">
        <v>48</v>
      </c>
    </row>
    <row r="42" customFormat="false" ht="42.75" hidden="false" customHeight="true" outlineLevel="0" collapsed="false">
      <c r="A42" s="6" t="s">
        <v>284</v>
      </c>
      <c r="B42" s="6" t="s">
        <v>285</v>
      </c>
      <c r="C42" s="6" t="s">
        <v>286</v>
      </c>
      <c r="D42" s="6" t="s">
        <v>33</v>
      </c>
      <c r="E42" s="6" t="s">
        <v>34</v>
      </c>
      <c r="F42" s="6" t="s">
        <v>96</v>
      </c>
      <c r="G42" s="6" t="s">
        <v>120</v>
      </c>
      <c r="H42" s="6" t="s">
        <v>287</v>
      </c>
      <c r="I42" s="6" t="s">
        <v>288</v>
      </c>
      <c r="J42" s="6" t="s">
        <v>123</v>
      </c>
      <c r="K42" s="6" t="s">
        <v>33</v>
      </c>
      <c r="L42" s="6" t="s">
        <v>124</v>
      </c>
      <c r="M42" s="6" t="s">
        <v>125</v>
      </c>
      <c r="N42" s="6" t="s">
        <v>96</v>
      </c>
      <c r="O42" s="6" t="s">
        <v>43</v>
      </c>
      <c r="P42" s="6" t="s">
        <v>44</v>
      </c>
      <c r="Q42" s="6" t="s">
        <v>126</v>
      </c>
      <c r="R42" s="6"/>
      <c r="S42" s="6" t="s">
        <v>46</v>
      </c>
      <c r="T42" s="6" t="s">
        <v>47</v>
      </c>
      <c r="U42" s="1" t="s">
        <v>68</v>
      </c>
    </row>
    <row r="43" customFormat="false" ht="32.25" hidden="false" customHeight="true" outlineLevel="0" collapsed="false">
      <c r="A43" s="6" t="s">
        <v>289</v>
      </c>
      <c r="B43" s="6" t="s">
        <v>290</v>
      </c>
      <c r="C43" s="6" t="s">
        <v>291</v>
      </c>
      <c r="D43" s="6" t="s">
        <v>33</v>
      </c>
      <c r="E43" s="6" t="s">
        <v>34</v>
      </c>
      <c r="F43" s="6" t="s">
        <v>292</v>
      </c>
      <c r="G43" s="6" t="s">
        <v>36</v>
      </c>
      <c r="H43" s="6" t="s">
        <v>37</v>
      </c>
      <c r="I43" s="6" t="s">
        <v>293</v>
      </c>
      <c r="J43" s="6" t="s">
        <v>39</v>
      </c>
      <c r="K43" s="6" t="s">
        <v>33</v>
      </c>
      <c r="L43" s="6" t="s">
        <v>40</v>
      </c>
      <c r="M43" s="6" t="s">
        <v>41</v>
      </c>
      <c r="N43" s="6" t="s">
        <v>96</v>
      </c>
      <c r="O43" s="6" t="s">
        <v>43</v>
      </c>
      <c r="P43" s="6" t="s">
        <v>44</v>
      </c>
      <c r="Q43" s="6" t="s">
        <v>45</v>
      </c>
      <c r="R43" s="6"/>
      <c r="S43" s="6" t="s">
        <v>46</v>
      </c>
      <c r="T43" s="6" t="s">
        <v>47</v>
      </c>
      <c r="U43" s="1" t="s">
        <v>68</v>
      </c>
    </row>
    <row r="44" customFormat="false" ht="32.25" hidden="false" customHeight="true" outlineLevel="0" collapsed="false">
      <c r="A44" s="6" t="s">
        <v>294</v>
      </c>
      <c r="B44" s="6" t="s">
        <v>295</v>
      </c>
      <c r="C44" s="6" t="s">
        <v>296</v>
      </c>
      <c r="D44" s="6" t="s">
        <v>33</v>
      </c>
      <c r="E44" s="6" t="s">
        <v>72</v>
      </c>
      <c r="F44" s="6" t="s">
        <v>297</v>
      </c>
      <c r="G44" s="6" t="s">
        <v>36</v>
      </c>
      <c r="H44" s="6" t="s">
        <v>37</v>
      </c>
      <c r="I44" s="6" t="s">
        <v>54</v>
      </c>
      <c r="J44" s="6" t="s">
        <v>39</v>
      </c>
      <c r="K44" s="6" t="s">
        <v>33</v>
      </c>
      <c r="L44" s="6" t="s">
        <v>40</v>
      </c>
      <c r="M44" s="6" t="s">
        <v>41</v>
      </c>
      <c r="N44" s="6" t="s">
        <v>298</v>
      </c>
      <c r="O44" s="6" t="s">
        <v>77</v>
      </c>
      <c r="P44" s="6" t="s">
        <v>44</v>
      </c>
      <c r="Q44" s="6" t="s">
        <v>66</v>
      </c>
      <c r="R44" s="6"/>
      <c r="S44" s="6" t="s">
        <v>46</v>
      </c>
      <c r="T44" s="6" t="s">
        <v>67</v>
      </c>
      <c r="U44" s="1" t="s">
        <v>68</v>
      </c>
    </row>
    <row r="45" customFormat="false" ht="42.75" hidden="false" customHeight="true" outlineLevel="0" collapsed="false">
      <c r="A45" s="6" t="s">
        <v>299</v>
      </c>
      <c r="B45" s="6" t="s">
        <v>300</v>
      </c>
      <c r="C45" s="6" t="s">
        <v>301</v>
      </c>
      <c r="D45" s="6" t="s">
        <v>33</v>
      </c>
      <c r="E45" s="6" t="s">
        <v>118</v>
      </c>
      <c r="F45" s="6" t="s">
        <v>35</v>
      </c>
      <c r="G45" s="6" t="s">
        <v>36</v>
      </c>
      <c r="H45" s="6" t="s">
        <v>37</v>
      </c>
      <c r="I45" s="6" t="s">
        <v>143</v>
      </c>
      <c r="J45" s="6" t="s">
        <v>39</v>
      </c>
      <c r="K45" s="6" t="s">
        <v>33</v>
      </c>
      <c r="L45" s="6" t="s">
        <v>40</v>
      </c>
      <c r="M45" s="6" t="s">
        <v>41</v>
      </c>
      <c r="N45" s="6" t="s">
        <v>42</v>
      </c>
      <c r="O45" s="6" t="s">
        <v>43</v>
      </c>
      <c r="P45" s="6" t="s">
        <v>97</v>
      </c>
      <c r="Q45" s="6" t="s">
        <v>66</v>
      </c>
      <c r="R45" s="6" t="s">
        <v>302</v>
      </c>
      <c r="S45" s="6" t="s">
        <v>46</v>
      </c>
      <c r="T45" s="6" t="s">
        <v>128</v>
      </c>
      <c r="U45" s="1" t="s">
        <v>48</v>
      </c>
    </row>
    <row r="46" customFormat="false" ht="32.25" hidden="false" customHeight="true" outlineLevel="0" collapsed="false">
      <c r="A46" s="6" t="s">
        <v>303</v>
      </c>
      <c r="B46" s="6" t="s">
        <v>50</v>
      </c>
      <c r="C46" s="6" t="s">
        <v>304</v>
      </c>
      <c r="D46" s="6" t="s">
        <v>33</v>
      </c>
      <c r="E46" s="6" t="s">
        <v>118</v>
      </c>
      <c r="F46" s="6" t="s">
        <v>305</v>
      </c>
      <c r="G46" s="6" t="s">
        <v>36</v>
      </c>
      <c r="H46" s="6" t="s">
        <v>37</v>
      </c>
      <c r="I46" s="6" t="s">
        <v>143</v>
      </c>
      <c r="J46" s="6" t="s">
        <v>39</v>
      </c>
      <c r="K46" s="6" t="s">
        <v>33</v>
      </c>
      <c r="L46" s="6" t="s">
        <v>40</v>
      </c>
      <c r="M46" s="6" t="s">
        <v>41</v>
      </c>
      <c r="N46" s="6" t="s">
        <v>272</v>
      </c>
      <c r="O46" s="6" t="s">
        <v>43</v>
      </c>
      <c r="P46" s="6" t="s">
        <v>44</v>
      </c>
      <c r="Q46" s="6" t="s">
        <v>45</v>
      </c>
      <c r="R46" s="6"/>
      <c r="S46" s="6" t="s">
        <v>46</v>
      </c>
      <c r="T46" s="6" t="s">
        <v>128</v>
      </c>
      <c r="U46" s="1" t="s">
        <v>68</v>
      </c>
    </row>
    <row r="47" customFormat="false" ht="42.75" hidden="false" customHeight="true" outlineLevel="0" collapsed="false">
      <c r="A47" s="6" t="s">
        <v>306</v>
      </c>
      <c r="B47" s="6" t="s">
        <v>307</v>
      </c>
      <c r="C47" s="6" t="s">
        <v>308</v>
      </c>
      <c r="D47" s="6" t="s">
        <v>33</v>
      </c>
      <c r="E47" s="6" t="s">
        <v>34</v>
      </c>
      <c r="F47" s="6" t="s">
        <v>219</v>
      </c>
      <c r="G47" s="6" t="s">
        <v>120</v>
      </c>
      <c r="H47" s="6" t="s">
        <v>121</v>
      </c>
      <c r="I47" s="6" t="s">
        <v>309</v>
      </c>
      <c r="J47" s="6" t="s">
        <v>123</v>
      </c>
      <c r="K47" s="6" t="s">
        <v>33</v>
      </c>
      <c r="L47" s="6" t="s">
        <v>124</v>
      </c>
      <c r="M47" s="6" t="s">
        <v>125</v>
      </c>
      <c r="N47" s="6" t="s">
        <v>219</v>
      </c>
      <c r="O47" s="6" t="s">
        <v>43</v>
      </c>
      <c r="P47" s="6" t="s">
        <v>44</v>
      </c>
      <c r="Q47" s="6" t="s">
        <v>126</v>
      </c>
      <c r="R47" s="6"/>
      <c r="S47" s="6" t="s">
        <v>46</v>
      </c>
      <c r="T47" s="6" t="s">
        <v>47</v>
      </c>
      <c r="U47" s="1" t="s">
        <v>68</v>
      </c>
    </row>
    <row r="48" customFormat="false" ht="32.25" hidden="false" customHeight="true" outlineLevel="0" collapsed="false">
      <c r="A48" s="6" t="s">
        <v>310</v>
      </c>
      <c r="B48" s="6" t="s">
        <v>50</v>
      </c>
      <c r="C48" s="6" t="s">
        <v>311</v>
      </c>
      <c r="D48" s="6" t="s">
        <v>312</v>
      </c>
      <c r="E48" s="6" t="s">
        <v>313</v>
      </c>
      <c r="F48" s="6" t="s">
        <v>314</v>
      </c>
      <c r="G48" s="6" t="s">
        <v>315</v>
      </c>
      <c r="H48" s="6" t="s">
        <v>316</v>
      </c>
      <c r="I48" s="6" t="s">
        <v>317</v>
      </c>
      <c r="J48" s="6" t="s">
        <v>318</v>
      </c>
      <c r="K48" s="6" t="s">
        <v>33</v>
      </c>
      <c r="L48" s="6" t="s">
        <v>94</v>
      </c>
      <c r="M48" s="6" t="s">
        <v>41</v>
      </c>
      <c r="N48" s="6" t="s">
        <v>96</v>
      </c>
      <c r="O48" s="6" t="s">
        <v>43</v>
      </c>
      <c r="P48" s="6" t="s">
        <v>44</v>
      </c>
      <c r="Q48" s="6" t="s">
        <v>45</v>
      </c>
      <c r="R48" s="6"/>
      <c r="S48" s="6" t="s">
        <v>46</v>
      </c>
      <c r="T48" s="6" t="s">
        <v>47</v>
      </c>
      <c r="U48" s="1" t="s">
        <v>68</v>
      </c>
    </row>
    <row r="49" customFormat="false" ht="42.75" hidden="false" customHeight="true" outlineLevel="0" collapsed="false">
      <c r="A49" s="6" t="s">
        <v>319</v>
      </c>
      <c r="B49" s="6" t="s">
        <v>320</v>
      </c>
      <c r="C49" s="6" t="s">
        <v>321</v>
      </c>
      <c r="D49" s="6" t="s">
        <v>33</v>
      </c>
      <c r="E49" s="6" t="s">
        <v>34</v>
      </c>
      <c r="F49" s="6" t="s">
        <v>96</v>
      </c>
      <c r="G49" s="6" t="s">
        <v>120</v>
      </c>
      <c r="H49" s="6" t="s">
        <v>121</v>
      </c>
      <c r="I49" s="6" t="s">
        <v>322</v>
      </c>
      <c r="J49" s="6" t="s">
        <v>123</v>
      </c>
      <c r="K49" s="6" t="s">
        <v>33</v>
      </c>
      <c r="L49" s="6" t="s">
        <v>124</v>
      </c>
      <c r="M49" s="6" t="s">
        <v>125</v>
      </c>
      <c r="N49" s="6" t="s">
        <v>96</v>
      </c>
      <c r="O49" s="6" t="s">
        <v>43</v>
      </c>
      <c r="P49" s="6" t="s">
        <v>44</v>
      </c>
      <c r="Q49" s="6" t="s">
        <v>126</v>
      </c>
      <c r="R49" s="6"/>
      <c r="S49" s="6" t="s">
        <v>46</v>
      </c>
      <c r="T49" s="6" t="s">
        <v>47</v>
      </c>
      <c r="U49" s="1" t="s">
        <v>68</v>
      </c>
    </row>
    <row r="50" customFormat="false" ht="42.75" hidden="false" customHeight="true" outlineLevel="0" collapsed="false">
      <c r="A50" s="6" t="s">
        <v>323</v>
      </c>
      <c r="B50" s="6" t="s">
        <v>324</v>
      </c>
      <c r="C50" s="6" t="s">
        <v>325</v>
      </c>
      <c r="D50" s="6" t="s">
        <v>33</v>
      </c>
      <c r="E50" s="6" t="s">
        <v>34</v>
      </c>
      <c r="F50" s="6" t="s">
        <v>231</v>
      </c>
      <c r="G50" s="6" t="s">
        <v>120</v>
      </c>
      <c r="H50" s="6" t="s">
        <v>121</v>
      </c>
      <c r="I50" s="6" t="s">
        <v>232</v>
      </c>
      <c r="J50" s="6" t="s">
        <v>123</v>
      </c>
      <c r="K50" s="6" t="s">
        <v>33</v>
      </c>
      <c r="L50" s="6" t="s">
        <v>124</v>
      </c>
      <c r="M50" s="6" t="s">
        <v>125</v>
      </c>
      <c r="N50" s="6" t="s">
        <v>231</v>
      </c>
      <c r="O50" s="6" t="s">
        <v>43</v>
      </c>
      <c r="P50" s="6" t="s">
        <v>44</v>
      </c>
      <c r="Q50" s="6" t="s">
        <v>126</v>
      </c>
      <c r="R50" s="6"/>
      <c r="S50" s="6" t="s">
        <v>46</v>
      </c>
      <c r="T50" s="6" t="s">
        <v>47</v>
      </c>
      <c r="U50" s="1" t="s">
        <v>48</v>
      </c>
    </row>
    <row r="51" customFormat="false" ht="32.25" hidden="false" customHeight="true" outlineLevel="0" collapsed="false">
      <c r="A51" s="6" t="s">
        <v>326</v>
      </c>
      <c r="B51" s="6" t="s">
        <v>327</v>
      </c>
      <c r="C51" s="6" t="s">
        <v>328</v>
      </c>
      <c r="D51" s="6" t="s">
        <v>33</v>
      </c>
      <c r="E51" s="6" t="s">
        <v>72</v>
      </c>
      <c r="F51" s="6" t="s">
        <v>329</v>
      </c>
      <c r="G51" s="6" t="s">
        <v>36</v>
      </c>
      <c r="H51" s="6" t="s">
        <v>37</v>
      </c>
      <c r="I51" s="6" t="s">
        <v>330</v>
      </c>
      <c r="J51" s="6" t="s">
        <v>39</v>
      </c>
      <c r="K51" s="6" t="s">
        <v>33</v>
      </c>
      <c r="L51" s="6" t="s">
        <v>40</v>
      </c>
      <c r="M51" s="6" t="s">
        <v>41</v>
      </c>
      <c r="N51" s="6" t="s">
        <v>331</v>
      </c>
      <c r="O51" s="6" t="s">
        <v>65</v>
      </c>
      <c r="P51" s="6" t="s">
        <v>44</v>
      </c>
      <c r="Q51" s="6" t="s">
        <v>66</v>
      </c>
      <c r="R51" s="6"/>
      <c r="S51" s="6" t="s">
        <v>46</v>
      </c>
      <c r="T51" s="6" t="s">
        <v>67</v>
      </c>
      <c r="U51" s="1" t="s">
        <v>68</v>
      </c>
    </row>
    <row r="52" customFormat="false" ht="42.75" hidden="false" customHeight="true" outlineLevel="0" collapsed="false">
      <c r="A52" s="6" t="s">
        <v>332</v>
      </c>
      <c r="B52" s="6" t="s">
        <v>333</v>
      </c>
      <c r="C52" s="6" t="s">
        <v>334</v>
      </c>
      <c r="D52" s="6" t="s">
        <v>33</v>
      </c>
      <c r="E52" s="6" t="s">
        <v>34</v>
      </c>
      <c r="F52" s="6" t="s">
        <v>219</v>
      </c>
      <c r="G52" s="6" t="s">
        <v>120</v>
      </c>
      <c r="H52" s="6" t="s">
        <v>121</v>
      </c>
      <c r="I52" s="6" t="s">
        <v>335</v>
      </c>
      <c r="J52" s="6" t="s">
        <v>123</v>
      </c>
      <c r="K52" s="6" t="s">
        <v>33</v>
      </c>
      <c r="L52" s="6" t="s">
        <v>124</v>
      </c>
      <c r="M52" s="6" t="s">
        <v>125</v>
      </c>
      <c r="N52" s="6" t="s">
        <v>219</v>
      </c>
      <c r="O52" s="6" t="s">
        <v>43</v>
      </c>
      <c r="P52" s="6" t="s">
        <v>44</v>
      </c>
      <c r="Q52" s="6" t="s">
        <v>126</v>
      </c>
      <c r="R52" s="6"/>
      <c r="S52" s="6" t="s">
        <v>46</v>
      </c>
      <c r="T52" s="6" t="s">
        <v>47</v>
      </c>
      <c r="U52" s="1" t="s">
        <v>68</v>
      </c>
    </row>
    <row r="53" customFormat="false" ht="32.25" hidden="false" customHeight="true" outlineLevel="0" collapsed="false">
      <c r="A53" s="6" t="s">
        <v>336</v>
      </c>
      <c r="B53" s="6" t="s">
        <v>337</v>
      </c>
      <c r="C53" s="6" t="s">
        <v>338</v>
      </c>
      <c r="D53" s="6" t="s">
        <v>33</v>
      </c>
      <c r="E53" s="6" t="s">
        <v>34</v>
      </c>
      <c r="F53" s="6" t="s">
        <v>53</v>
      </c>
      <c r="G53" s="6" t="s">
        <v>36</v>
      </c>
      <c r="H53" s="6" t="s">
        <v>37</v>
      </c>
      <c r="I53" s="6" t="s">
        <v>143</v>
      </c>
      <c r="J53" s="6" t="s">
        <v>39</v>
      </c>
      <c r="K53" s="6" t="s">
        <v>33</v>
      </c>
      <c r="L53" s="6" t="s">
        <v>40</v>
      </c>
      <c r="M53" s="6" t="s">
        <v>41</v>
      </c>
      <c r="N53" s="6" t="s">
        <v>55</v>
      </c>
      <c r="O53" s="6" t="s">
        <v>43</v>
      </c>
      <c r="P53" s="6" t="s">
        <v>44</v>
      </c>
      <c r="Q53" s="6" t="s">
        <v>45</v>
      </c>
      <c r="R53" s="6"/>
      <c r="S53" s="6" t="s">
        <v>46</v>
      </c>
      <c r="T53" s="6" t="s">
        <v>47</v>
      </c>
      <c r="U53" s="1" t="s">
        <v>48</v>
      </c>
    </row>
    <row r="54" customFormat="false" ht="42.75" hidden="false" customHeight="true" outlineLevel="0" collapsed="false">
      <c r="A54" s="6" t="s">
        <v>339</v>
      </c>
      <c r="B54" s="6" t="s">
        <v>340</v>
      </c>
      <c r="C54" s="6" t="s">
        <v>341</v>
      </c>
      <c r="D54" s="6" t="s">
        <v>33</v>
      </c>
      <c r="E54" s="6" t="s">
        <v>34</v>
      </c>
      <c r="F54" s="6" t="s">
        <v>231</v>
      </c>
      <c r="G54" s="6" t="s">
        <v>120</v>
      </c>
      <c r="H54" s="6" t="s">
        <v>121</v>
      </c>
      <c r="I54" s="6" t="s">
        <v>232</v>
      </c>
      <c r="J54" s="6" t="s">
        <v>123</v>
      </c>
      <c r="K54" s="6" t="s">
        <v>33</v>
      </c>
      <c r="L54" s="6" t="s">
        <v>124</v>
      </c>
      <c r="M54" s="6" t="s">
        <v>125</v>
      </c>
      <c r="N54" s="6" t="s">
        <v>231</v>
      </c>
      <c r="O54" s="6" t="s">
        <v>43</v>
      </c>
      <c r="P54" s="6" t="s">
        <v>44</v>
      </c>
      <c r="Q54" s="6" t="s">
        <v>126</v>
      </c>
      <c r="R54" s="6"/>
      <c r="S54" s="6" t="s">
        <v>46</v>
      </c>
      <c r="T54" s="6" t="s">
        <v>47</v>
      </c>
      <c r="U54" s="1" t="s">
        <v>48</v>
      </c>
    </row>
    <row r="55" customFormat="false" ht="42.75" hidden="false" customHeight="true" outlineLevel="0" collapsed="false">
      <c r="A55" s="6" t="s">
        <v>342</v>
      </c>
      <c r="B55" s="6" t="s">
        <v>343</v>
      </c>
      <c r="C55" s="6" t="s">
        <v>344</v>
      </c>
      <c r="D55" s="6" t="s">
        <v>33</v>
      </c>
      <c r="E55" s="6" t="s">
        <v>34</v>
      </c>
      <c r="F55" s="6" t="s">
        <v>219</v>
      </c>
      <c r="G55" s="6" t="s">
        <v>120</v>
      </c>
      <c r="H55" s="6" t="s">
        <v>121</v>
      </c>
      <c r="I55" s="6" t="s">
        <v>232</v>
      </c>
      <c r="J55" s="6" t="s">
        <v>123</v>
      </c>
      <c r="K55" s="6" t="s">
        <v>33</v>
      </c>
      <c r="L55" s="6" t="s">
        <v>124</v>
      </c>
      <c r="M55" s="6" t="s">
        <v>125</v>
      </c>
      <c r="N55" s="6" t="s">
        <v>219</v>
      </c>
      <c r="O55" s="6" t="s">
        <v>43</v>
      </c>
      <c r="P55" s="6" t="s">
        <v>44</v>
      </c>
      <c r="Q55" s="6" t="s">
        <v>126</v>
      </c>
      <c r="R55" s="6"/>
      <c r="S55" s="6" t="s">
        <v>46</v>
      </c>
      <c r="T55" s="6" t="s">
        <v>47</v>
      </c>
      <c r="U55" s="1" t="s">
        <v>68</v>
      </c>
    </row>
    <row r="56" customFormat="false" ht="32.25" hidden="false" customHeight="true" outlineLevel="0" collapsed="false">
      <c r="A56" s="6" t="s">
        <v>345</v>
      </c>
      <c r="B56" s="6" t="s">
        <v>346</v>
      </c>
      <c r="C56" s="6" t="s">
        <v>347</v>
      </c>
      <c r="D56" s="6" t="s">
        <v>33</v>
      </c>
      <c r="E56" s="6" t="s">
        <v>118</v>
      </c>
      <c r="F56" s="6" t="s">
        <v>348</v>
      </c>
      <c r="G56" s="6" t="s">
        <v>36</v>
      </c>
      <c r="H56" s="6" t="s">
        <v>37</v>
      </c>
      <c r="I56" s="6" t="s">
        <v>349</v>
      </c>
      <c r="J56" s="6" t="s">
        <v>350</v>
      </c>
      <c r="K56" s="6" t="s">
        <v>351</v>
      </c>
      <c r="L56" s="6" t="s">
        <v>40</v>
      </c>
      <c r="M56" s="6" t="s">
        <v>41</v>
      </c>
      <c r="N56" s="6" t="s">
        <v>96</v>
      </c>
      <c r="O56" s="6" t="s">
        <v>43</v>
      </c>
      <c r="P56" s="6" t="s">
        <v>97</v>
      </c>
      <c r="Q56" s="6" t="s">
        <v>66</v>
      </c>
      <c r="R56" s="6" t="s">
        <v>138</v>
      </c>
      <c r="S56" s="6" t="s">
        <v>46</v>
      </c>
      <c r="T56" s="6" t="s">
        <v>128</v>
      </c>
      <c r="U56" s="1" t="s">
        <v>68</v>
      </c>
    </row>
    <row r="57" customFormat="false" ht="21.75" hidden="false" customHeight="true" outlineLevel="0" collapsed="false">
      <c r="A57" s="6" t="s">
        <v>352</v>
      </c>
      <c r="B57" s="6" t="s">
        <v>50</v>
      </c>
      <c r="C57" s="6" t="s">
        <v>353</v>
      </c>
      <c r="D57" s="6" t="s">
        <v>33</v>
      </c>
      <c r="E57" s="6" t="s">
        <v>87</v>
      </c>
      <c r="F57" s="6" t="s">
        <v>354</v>
      </c>
      <c r="G57" s="6" t="s">
        <v>355</v>
      </c>
      <c r="H57" s="6" t="s">
        <v>356</v>
      </c>
      <c r="I57" s="6" t="s">
        <v>357</v>
      </c>
      <c r="J57" s="6" t="s">
        <v>358</v>
      </c>
      <c r="K57" s="6" t="s">
        <v>359</v>
      </c>
      <c r="L57" s="6" t="s">
        <v>94</v>
      </c>
      <c r="M57" s="6" t="s">
        <v>360</v>
      </c>
      <c r="N57" s="6" t="s">
        <v>64</v>
      </c>
      <c r="O57" s="6" t="s">
        <v>65</v>
      </c>
      <c r="P57" s="6" t="s">
        <v>97</v>
      </c>
      <c r="Q57" s="6" t="s">
        <v>66</v>
      </c>
      <c r="R57" s="6"/>
      <c r="S57" s="6" t="s">
        <v>46</v>
      </c>
      <c r="T57" s="6" t="s">
        <v>98</v>
      </c>
      <c r="U57" s="1" t="s">
        <v>68</v>
      </c>
    </row>
    <row r="58" customFormat="false" ht="42.75" hidden="false" customHeight="true" outlineLevel="0" collapsed="false">
      <c r="A58" s="6" t="s">
        <v>361</v>
      </c>
      <c r="B58" s="6" t="s">
        <v>362</v>
      </c>
      <c r="C58" s="6" t="s">
        <v>363</v>
      </c>
      <c r="D58" s="6" t="s">
        <v>33</v>
      </c>
      <c r="E58" s="6" t="s">
        <v>34</v>
      </c>
      <c r="F58" s="6" t="s">
        <v>219</v>
      </c>
      <c r="G58" s="6" t="s">
        <v>120</v>
      </c>
      <c r="H58" s="6" t="s">
        <v>121</v>
      </c>
      <c r="I58" s="6" t="s">
        <v>364</v>
      </c>
      <c r="J58" s="6" t="s">
        <v>123</v>
      </c>
      <c r="K58" s="6" t="s">
        <v>33</v>
      </c>
      <c r="L58" s="6" t="s">
        <v>124</v>
      </c>
      <c r="M58" s="6" t="s">
        <v>125</v>
      </c>
      <c r="N58" s="6" t="s">
        <v>219</v>
      </c>
      <c r="O58" s="6" t="s">
        <v>43</v>
      </c>
      <c r="P58" s="6" t="s">
        <v>44</v>
      </c>
      <c r="Q58" s="6" t="s">
        <v>126</v>
      </c>
      <c r="R58" s="6"/>
      <c r="S58" s="6" t="s">
        <v>46</v>
      </c>
      <c r="T58" s="6" t="s">
        <v>47</v>
      </c>
      <c r="U58" s="1" t="s">
        <v>68</v>
      </c>
    </row>
    <row r="59" customFormat="false" ht="32.25" hidden="false" customHeight="true" outlineLevel="0" collapsed="false">
      <c r="A59" s="6" t="s">
        <v>365</v>
      </c>
      <c r="B59" s="6" t="s">
        <v>366</v>
      </c>
      <c r="C59" s="6" t="s">
        <v>367</v>
      </c>
      <c r="D59" s="6" t="s">
        <v>33</v>
      </c>
      <c r="E59" s="6" t="s">
        <v>52</v>
      </c>
      <c r="F59" s="6" t="s">
        <v>53</v>
      </c>
      <c r="G59" s="6" t="s">
        <v>36</v>
      </c>
      <c r="H59" s="6" t="s">
        <v>37</v>
      </c>
      <c r="I59" s="6" t="s">
        <v>54</v>
      </c>
      <c r="J59" s="6" t="s">
        <v>39</v>
      </c>
      <c r="K59" s="6" t="s">
        <v>33</v>
      </c>
      <c r="L59" s="6" t="s">
        <v>40</v>
      </c>
      <c r="M59" s="6" t="s">
        <v>41</v>
      </c>
      <c r="N59" s="6" t="s">
        <v>55</v>
      </c>
      <c r="O59" s="6" t="s">
        <v>43</v>
      </c>
      <c r="P59" s="6" t="s">
        <v>44</v>
      </c>
      <c r="Q59" s="6" t="s">
        <v>45</v>
      </c>
      <c r="R59" s="6"/>
      <c r="S59" s="6" t="s">
        <v>46</v>
      </c>
      <c r="T59" s="6" t="s">
        <v>56</v>
      </c>
      <c r="U59" s="1" t="s">
        <v>48</v>
      </c>
    </row>
    <row r="60" customFormat="false" ht="42.75" hidden="false" customHeight="true" outlineLevel="0" collapsed="false">
      <c r="A60" s="6" t="s">
        <v>368</v>
      </c>
      <c r="B60" s="6" t="s">
        <v>369</v>
      </c>
      <c r="C60" s="6" t="s">
        <v>370</v>
      </c>
      <c r="D60" s="6" t="s">
        <v>371</v>
      </c>
      <c r="E60" s="6" t="s">
        <v>372</v>
      </c>
      <c r="F60" s="6" t="s">
        <v>373</v>
      </c>
      <c r="G60" s="6" t="s">
        <v>374</v>
      </c>
      <c r="H60" s="6" t="s">
        <v>375</v>
      </c>
      <c r="I60" s="6" t="s">
        <v>376</v>
      </c>
      <c r="J60" s="6" t="s">
        <v>377</v>
      </c>
      <c r="K60" s="6" t="s">
        <v>378</v>
      </c>
      <c r="L60" s="6" t="s">
        <v>124</v>
      </c>
      <c r="M60" s="6" t="s">
        <v>125</v>
      </c>
      <c r="N60" s="6" t="s">
        <v>96</v>
      </c>
      <c r="O60" s="6" t="s">
        <v>43</v>
      </c>
      <c r="P60" s="6" t="s">
        <v>97</v>
      </c>
      <c r="Q60" s="6" t="s">
        <v>66</v>
      </c>
      <c r="R60" s="6"/>
      <c r="S60" s="6" t="s">
        <v>46</v>
      </c>
      <c r="T60" s="6" t="s">
        <v>47</v>
      </c>
      <c r="U60" s="1" t="s">
        <v>68</v>
      </c>
    </row>
    <row r="61" customFormat="false" ht="32.25" hidden="false" customHeight="true" outlineLevel="0" collapsed="false">
      <c r="A61" s="6" t="s">
        <v>379</v>
      </c>
      <c r="B61" s="6" t="s">
        <v>380</v>
      </c>
      <c r="C61" s="6" t="s">
        <v>381</v>
      </c>
      <c r="D61" s="6" t="s">
        <v>33</v>
      </c>
      <c r="E61" s="6" t="s">
        <v>118</v>
      </c>
      <c r="F61" s="6" t="s">
        <v>35</v>
      </c>
      <c r="G61" s="6" t="s">
        <v>36</v>
      </c>
      <c r="H61" s="6" t="s">
        <v>37</v>
      </c>
      <c r="I61" s="6" t="s">
        <v>349</v>
      </c>
      <c r="J61" s="6" t="s">
        <v>39</v>
      </c>
      <c r="K61" s="6" t="s">
        <v>33</v>
      </c>
      <c r="L61" s="6" t="s">
        <v>40</v>
      </c>
      <c r="M61" s="6" t="s">
        <v>41</v>
      </c>
      <c r="N61" s="6" t="s">
        <v>42</v>
      </c>
      <c r="O61" s="6" t="s">
        <v>43</v>
      </c>
      <c r="P61" s="6" t="s">
        <v>44</v>
      </c>
      <c r="Q61" s="6" t="s">
        <v>45</v>
      </c>
      <c r="R61" s="6"/>
      <c r="S61" s="6" t="s">
        <v>46</v>
      </c>
      <c r="T61" s="6" t="s">
        <v>128</v>
      </c>
      <c r="U61" s="1" t="s">
        <v>48</v>
      </c>
    </row>
    <row r="62" customFormat="false" ht="32.25" hidden="false" customHeight="true" outlineLevel="0" collapsed="false">
      <c r="A62" s="6" t="s">
        <v>382</v>
      </c>
      <c r="B62" s="6" t="s">
        <v>383</v>
      </c>
      <c r="C62" s="6" t="s">
        <v>384</v>
      </c>
      <c r="D62" s="6" t="s">
        <v>33</v>
      </c>
      <c r="E62" s="6" t="s">
        <v>34</v>
      </c>
      <c r="F62" s="6" t="s">
        <v>385</v>
      </c>
      <c r="G62" s="6" t="s">
        <v>36</v>
      </c>
      <c r="H62" s="6" t="s">
        <v>37</v>
      </c>
      <c r="I62" s="6" t="s">
        <v>200</v>
      </c>
      <c r="J62" s="6" t="s">
        <v>39</v>
      </c>
      <c r="K62" s="6" t="s">
        <v>33</v>
      </c>
      <c r="L62" s="6" t="s">
        <v>40</v>
      </c>
      <c r="M62" s="6" t="s">
        <v>41</v>
      </c>
      <c r="N62" s="6" t="s">
        <v>386</v>
      </c>
      <c r="O62" s="6" t="s">
        <v>77</v>
      </c>
      <c r="P62" s="6" t="s">
        <v>44</v>
      </c>
      <c r="Q62" s="6" t="s">
        <v>66</v>
      </c>
      <c r="R62" s="6"/>
      <c r="S62" s="6" t="s">
        <v>46</v>
      </c>
      <c r="T62" s="6" t="s">
        <v>47</v>
      </c>
      <c r="U62" s="1" t="s">
        <v>68</v>
      </c>
    </row>
    <row r="63" customFormat="false" ht="32.25" hidden="false" customHeight="true" outlineLevel="0" collapsed="false">
      <c r="A63" s="6" t="s">
        <v>387</v>
      </c>
      <c r="B63" s="6" t="s">
        <v>388</v>
      </c>
      <c r="C63" s="6" t="s">
        <v>389</v>
      </c>
      <c r="D63" s="6" t="s">
        <v>33</v>
      </c>
      <c r="E63" s="6" t="s">
        <v>34</v>
      </c>
      <c r="F63" s="6" t="s">
        <v>390</v>
      </c>
      <c r="G63" s="6" t="s">
        <v>36</v>
      </c>
      <c r="H63" s="6" t="s">
        <v>37</v>
      </c>
      <c r="I63" s="6" t="s">
        <v>293</v>
      </c>
      <c r="J63" s="6" t="s">
        <v>39</v>
      </c>
      <c r="K63" s="6" t="s">
        <v>33</v>
      </c>
      <c r="L63" s="6" t="s">
        <v>40</v>
      </c>
      <c r="M63" s="6" t="s">
        <v>41</v>
      </c>
      <c r="N63" s="6" t="s">
        <v>391</v>
      </c>
      <c r="O63" s="6" t="s">
        <v>43</v>
      </c>
      <c r="P63" s="6" t="s">
        <v>44</v>
      </c>
      <c r="Q63" s="6" t="s">
        <v>45</v>
      </c>
      <c r="R63" s="6"/>
      <c r="S63" s="6" t="s">
        <v>46</v>
      </c>
      <c r="T63" s="6" t="s">
        <v>47</v>
      </c>
      <c r="U63" s="1" t="s">
        <v>68</v>
      </c>
    </row>
    <row r="64" customFormat="false" ht="32.25" hidden="false" customHeight="true" outlineLevel="0" collapsed="false">
      <c r="A64" s="6" t="s">
        <v>392</v>
      </c>
      <c r="B64" s="6" t="s">
        <v>393</v>
      </c>
      <c r="C64" s="6" t="s">
        <v>394</v>
      </c>
      <c r="D64" s="6" t="s">
        <v>33</v>
      </c>
      <c r="E64" s="6" t="s">
        <v>52</v>
      </c>
      <c r="F64" s="6" t="s">
        <v>53</v>
      </c>
      <c r="G64" s="6" t="s">
        <v>36</v>
      </c>
      <c r="H64" s="6" t="s">
        <v>37</v>
      </c>
      <c r="I64" s="6" t="s">
        <v>54</v>
      </c>
      <c r="J64" s="6" t="s">
        <v>39</v>
      </c>
      <c r="K64" s="6" t="s">
        <v>33</v>
      </c>
      <c r="L64" s="6" t="s">
        <v>40</v>
      </c>
      <c r="M64" s="6" t="s">
        <v>41</v>
      </c>
      <c r="N64" s="6" t="s">
        <v>55</v>
      </c>
      <c r="O64" s="6" t="s">
        <v>43</v>
      </c>
      <c r="P64" s="6" t="s">
        <v>44</v>
      </c>
      <c r="Q64" s="6" t="s">
        <v>45</v>
      </c>
      <c r="R64" s="6"/>
      <c r="S64" s="6" t="s">
        <v>46</v>
      </c>
      <c r="T64" s="6" t="s">
        <v>56</v>
      </c>
      <c r="U64" s="1" t="s">
        <v>48</v>
      </c>
    </row>
    <row r="65" customFormat="false" ht="32.25" hidden="false" customHeight="true" outlineLevel="0" collapsed="false">
      <c r="A65" s="6" t="s">
        <v>395</v>
      </c>
      <c r="B65" s="6" t="s">
        <v>396</v>
      </c>
      <c r="C65" s="6" t="s">
        <v>397</v>
      </c>
      <c r="D65" s="6" t="s">
        <v>33</v>
      </c>
      <c r="E65" s="6" t="s">
        <v>34</v>
      </c>
      <c r="F65" s="6" t="s">
        <v>398</v>
      </c>
      <c r="G65" s="6" t="s">
        <v>36</v>
      </c>
      <c r="H65" s="6" t="s">
        <v>37</v>
      </c>
      <c r="I65" s="6" t="s">
        <v>54</v>
      </c>
      <c r="J65" s="6" t="s">
        <v>277</v>
      </c>
      <c r="K65" s="6" t="s">
        <v>33</v>
      </c>
      <c r="L65" s="6" t="s">
        <v>40</v>
      </c>
      <c r="M65" s="6" t="s">
        <v>41</v>
      </c>
      <c r="N65" s="6" t="s">
        <v>278</v>
      </c>
      <c r="O65" s="6" t="s">
        <v>77</v>
      </c>
      <c r="P65" s="6" t="s">
        <v>78</v>
      </c>
      <c r="Q65" s="6" t="s">
        <v>66</v>
      </c>
      <c r="R65" s="6"/>
      <c r="S65" s="6" t="s">
        <v>46</v>
      </c>
      <c r="T65" s="6" t="s">
        <v>47</v>
      </c>
      <c r="U65" s="1" t="s">
        <v>68</v>
      </c>
    </row>
    <row r="66" customFormat="false" ht="42.75" hidden="false" customHeight="true" outlineLevel="0" collapsed="false">
      <c r="A66" s="6" t="s">
        <v>399</v>
      </c>
      <c r="B66" s="6" t="s">
        <v>400</v>
      </c>
      <c r="C66" s="6" t="s">
        <v>401</v>
      </c>
      <c r="D66" s="6" t="s">
        <v>402</v>
      </c>
      <c r="E66" s="6" t="s">
        <v>403</v>
      </c>
      <c r="F66" s="6" t="s">
        <v>267</v>
      </c>
      <c r="G66" s="6" t="s">
        <v>404</v>
      </c>
      <c r="H66" s="6" t="s">
        <v>405</v>
      </c>
      <c r="I66" s="6" t="s">
        <v>406</v>
      </c>
      <c r="J66" s="6" t="s">
        <v>350</v>
      </c>
      <c r="K66" s="6" t="s">
        <v>351</v>
      </c>
      <c r="L66" s="6" t="s">
        <v>40</v>
      </c>
      <c r="M66" s="6" t="s">
        <v>407</v>
      </c>
      <c r="N66" s="6" t="s">
        <v>272</v>
      </c>
      <c r="O66" s="6" t="s">
        <v>43</v>
      </c>
      <c r="P66" s="6" t="s">
        <v>97</v>
      </c>
      <c r="Q66" s="6" t="s">
        <v>66</v>
      </c>
      <c r="R66" s="6"/>
      <c r="S66" s="6" t="s">
        <v>46</v>
      </c>
      <c r="T66" s="6" t="s">
        <v>246</v>
      </c>
      <c r="U66" s="1" t="s">
        <v>68</v>
      </c>
    </row>
    <row r="67" customFormat="false" ht="32.25" hidden="false" customHeight="true" outlineLevel="0" collapsed="false">
      <c r="A67" s="6" t="s">
        <v>408</v>
      </c>
      <c r="B67" s="6" t="s">
        <v>50</v>
      </c>
      <c r="C67" s="6" t="s">
        <v>409</v>
      </c>
      <c r="D67" s="6" t="s">
        <v>33</v>
      </c>
      <c r="E67" s="6" t="s">
        <v>72</v>
      </c>
      <c r="F67" s="6" t="s">
        <v>102</v>
      </c>
      <c r="G67" s="6" t="s">
        <v>36</v>
      </c>
      <c r="H67" s="6" t="s">
        <v>37</v>
      </c>
      <c r="I67" s="6" t="s">
        <v>410</v>
      </c>
      <c r="J67" s="6" t="s">
        <v>39</v>
      </c>
      <c r="K67" s="6" t="s">
        <v>33</v>
      </c>
      <c r="L67" s="6" t="s">
        <v>40</v>
      </c>
      <c r="M67" s="6" t="s">
        <v>41</v>
      </c>
      <c r="N67" s="6" t="s">
        <v>104</v>
      </c>
      <c r="O67" s="6" t="s">
        <v>43</v>
      </c>
      <c r="P67" s="6" t="s">
        <v>44</v>
      </c>
      <c r="Q67" s="6" t="s">
        <v>45</v>
      </c>
      <c r="R67" s="6"/>
      <c r="S67" s="6" t="s">
        <v>46</v>
      </c>
      <c r="T67" s="6" t="s">
        <v>67</v>
      </c>
      <c r="U67" s="1" t="s">
        <v>68</v>
      </c>
    </row>
    <row r="68" customFormat="false" ht="32.25" hidden="false" customHeight="true" outlineLevel="0" collapsed="false">
      <c r="A68" s="6" t="s">
        <v>411</v>
      </c>
      <c r="B68" s="6" t="s">
        <v>412</v>
      </c>
      <c r="C68" s="6" t="s">
        <v>413</v>
      </c>
      <c r="D68" s="6" t="s">
        <v>33</v>
      </c>
      <c r="E68" s="6" t="s">
        <v>34</v>
      </c>
      <c r="F68" s="6" t="s">
        <v>414</v>
      </c>
      <c r="G68" s="6" t="s">
        <v>36</v>
      </c>
      <c r="H68" s="6" t="s">
        <v>37</v>
      </c>
      <c r="I68" s="6" t="s">
        <v>240</v>
      </c>
      <c r="J68" s="6" t="s">
        <v>39</v>
      </c>
      <c r="K68" s="6" t="s">
        <v>33</v>
      </c>
      <c r="L68" s="6" t="s">
        <v>40</v>
      </c>
      <c r="M68" s="6" t="s">
        <v>41</v>
      </c>
      <c r="N68" s="6" t="s">
        <v>415</v>
      </c>
      <c r="O68" s="6" t="s">
        <v>43</v>
      </c>
      <c r="P68" s="6" t="s">
        <v>44</v>
      </c>
      <c r="Q68" s="6" t="s">
        <v>45</v>
      </c>
      <c r="R68" s="6"/>
      <c r="S68" s="6" t="s">
        <v>46</v>
      </c>
      <c r="T68" s="6" t="s">
        <v>47</v>
      </c>
      <c r="U68" s="1" t="s">
        <v>68</v>
      </c>
    </row>
    <row r="69" customFormat="false" ht="32.25" hidden="false" customHeight="true" outlineLevel="0" collapsed="false">
      <c r="A69" s="6" t="s">
        <v>416</v>
      </c>
      <c r="B69" s="6" t="s">
        <v>417</v>
      </c>
      <c r="C69" s="6" t="s">
        <v>418</v>
      </c>
      <c r="D69" s="6" t="s">
        <v>419</v>
      </c>
      <c r="E69" s="6" t="s">
        <v>420</v>
      </c>
      <c r="F69" s="6" t="s">
        <v>35</v>
      </c>
      <c r="G69" s="6" t="s">
        <v>36</v>
      </c>
      <c r="H69" s="6" t="s">
        <v>37</v>
      </c>
      <c r="I69" s="6" t="s">
        <v>270</v>
      </c>
      <c r="J69" s="6" t="s">
        <v>39</v>
      </c>
      <c r="K69" s="6" t="s">
        <v>33</v>
      </c>
      <c r="L69" s="6" t="s">
        <v>40</v>
      </c>
      <c r="M69" s="6" t="s">
        <v>41</v>
      </c>
      <c r="N69" s="6" t="s">
        <v>42</v>
      </c>
      <c r="O69" s="6" t="s">
        <v>43</v>
      </c>
      <c r="P69" s="6" t="s">
        <v>44</v>
      </c>
      <c r="Q69" s="6" t="s">
        <v>45</v>
      </c>
      <c r="R69" s="6"/>
      <c r="S69" s="6" t="s">
        <v>46</v>
      </c>
      <c r="T69" s="6" t="s">
        <v>246</v>
      </c>
      <c r="U69" s="1" t="s">
        <v>48</v>
      </c>
    </row>
    <row r="70" customFormat="false" ht="32.25" hidden="false" customHeight="true" outlineLevel="0" collapsed="false">
      <c r="A70" s="6" t="s">
        <v>421</v>
      </c>
      <c r="B70" s="6" t="s">
        <v>422</v>
      </c>
      <c r="C70" s="6" t="s">
        <v>423</v>
      </c>
      <c r="D70" s="6" t="s">
        <v>33</v>
      </c>
      <c r="E70" s="6" t="s">
        <v>424</v>
      </c>
      <c r="F70" s="6" t="s">
        <v>425</v>
      </c>
      <c r="G70" s="6" t="s">
        <v>426</v>
      </c>
      <c r="H70" s="6" t="s">
        <v>427</v>
      </c>
      <c r="I70" s="6" t="s">
        <v>293</v>
      </c>
      <c r="J70" s="6" t="s">
        <v>428</v>
      </c>
      <c r="K70" s="6" t="s">
        <v>429</v>
      </c>
      <c r="L70" s="6" t="s">
        <v>94</v>
      </c>
      <c r="M70" s="6" t="s">
        <v>360</v>
      </c>
      <c r="N70" s="6" t="s">
        <v>104</v>
      </c>
      <c r="O70" s="6" t="s">
        <v>43</v>
      </c>
      <c r="P70" s="6" t="s">
        <v>44</v>
      </c>
      <c r="Q70" s="6" t="s">
        <v>45</v>
      </c>
      <c r="R70" s="6" t="s">
        <v>430</v>
      </c>
      <c r="S70" s="6" t="s">
        <v>46</v>
      </c>
      <c r="T70" s="6" t="s">
        <v>98</v>
      </c>
      <c r="U70" s="1" t="s">
        <v>68</v>
      </c>
    </row>
    <row r="71" customFormat="false" ht="42.75" hidden="false" customHeight="true" outlineLevel="0" collapsed="false">
      <c r="A71" s="6" t="s">
        <v>431</v>
      </c>
      <c r="B71" s="6" t="s">
        <v>432</v>
      </c>
      <c r="C71" s="6" t="s">
        <v>433</v>
      </c>
      <c r="D71" s="6" t="s">
        <v>33</v>
      </c>
      <c r="E71" s="6" t="s">
        <v>34</v>
      </c>
      <c r="F71" s="6" t="s">
        <v>55</v>
      </c>
      <c r="G71" s="6" t="s">
        <v>120</v>
      </c>
      <c r="H71" s="6" t="s">
        <v>121</v>
      </c>
      <c r="I71" s="6" t="s">
        <v>434</v>
      </c>
      <c r="J71" s="6" t="s">
        <v>123</v>
      </c>
      <c r="K71" s="6" t="s">
        <v>33</v>
      </c>
      <c r="L71" s="6" t="s">
        <v>124</v>
      </c>
      <c r="M71" s="6" t="s">
        <v>125</v>
      </c>
      <c r="N71" s="6" t="s">
        <v>55</v>
      </c>
      <c r="O71" s="6" t="s">
        <v>43</v>
      </c>
      <c r="P71" s="6" t="s">
        <v>44</v>
      </c>
      <c r="Q71" s="6" t="s">
        <v>126</v>
      </c>
      <c r="R71" s="6"/>
      <c r="S71" s="6" t="s">
        <v>46</v>
      </c>
      <c r="T71" s="6" t="s">
        <v>47</v>
      </c>
      <c r="U71" s="1" t="s">
        <v>48</v>
      </c>
    </row>
    <row r="72" customFormat="false" ht="32.25" hidden="false" customHeight="true" outlineLevel="0" collapsed="false">
      <c r="A72" s="6" t="s">
        <v>435</v>
      </c>
      <c r="B72" s="6" t="s">
        <v>436</v>
      </c>
      <c r="C72" s="6" t="s">
        <v>437</v>
      </c>
      <c r="D72" s="6" t="s">
        <v>33</v>
      </c>
      <c r="E72" s="6" t="s">
        <v>34</v>
      </c>
      <c r="F72" s="6" t="s">
        <v>438</v>
      </c>
      <c r="G72" s="6" t="s">
        <v>439</v>
      </c>
      <c r="H72" s="6" t="s">
        <v>440</v>
      </c>
      <c r="I72" s="6" t="s">
        <v>441</v>
      </c>
      <c r="J72" s="6" t="s">
        <v>442</v>
      </c>
      <c r="K72" s="6" t="s">
        <v>33</v>
      </c>
      <c r="L72" s="6" t="s">
        <v>124</v>
      </c>
      <c r="M72" s="6" t="s">
        <v>41</v>
      </c>
      <c r="N72" s="6" t="s">
        <v>181</v>
      </c>
      <c r="O72" s="6" t="s">
        <v>65</v>
      </c>
      <c r="P72" s="6" t="s">
        <v>44</v>
      </c>
      <c r="Q72" s="6" t="s">
        <v>66</v>
      </c>
      <c r="R72" s="6"/>
      <c r="S72" s="6" t="s">
        <v>46</v>
      </c>
      <c r="T72" s="6" t="s">
        <v>47</v>
      </c>
      <c r="U72" s="1" t="s">
        <v>68</v>
      </c>
    </row>
    <row r="73" customFormat="false" ht="42.75" hidden="false" customHeight="true" outlineLevel="0" collapsed="false">
      <c r="A73" s="6" t="s">
        <v>443</v>
      </c>
      <c r="B73" s="6" t="s">
        <v>444</v>
      </c>
      <c r="C73" s="6" t="s">
        <v>445</v>
      </c>
      <c r="D73" s="6" t="s">
        <v>33</v>
      </c>
      <c r="E73" s="6" t="s">
        <v>34</v>
      </c>
      <c r="F73" s="6" t="s">
        <v>96</v>
      </c>
      <c r="G73" s="6" t="s">
        <v>120</v>
      </c>
      <c r="H73" s="6" t="s">
        <v>121</v>
      </c>
      <c r="I73" s="6" t="s">
        <v>232</v>
      </c>
      <c r="J73" s="6" t="s">
        <v>123</v>
      </c>
      <c r="K73" s="6" t="s">
        <v>33</v>
      </c>
      <c r="L73" s="6" t="s">
        <v>124</v>
      </c>
      <c r="M73" s="6" t="s">
        <v>125</v>
      </c>
      <c r="N73" s="6" t="s">
        <v>96</v>
      </c>
      <c r="O73" s="6" t="s">
        <v>43</v>
      </c>
      <c r="P73" s="6" t="s">
        <v>44</v>
      </c>
      <c r="Q73" s="6" t="s">
        <v>126</v>
      </c>
      <c r="R73" s="6"/>
      <c r="S73" s="6" t="s">
        <v>46</v>
      </c>
      <c r="T73" s="6" t="s">
        <v>47</v>
      </c>
      <c r="U73" s="1" t="s">
        <v>68</v>
      </c>
    </row>
    <row r="74" customFormat="false" ht="32.25" hidden="false" customHeight="true" outlineLevel="0" collapsed="false">
      <c r="A74" s="6" t="s">
        <v>446</v>
      </c>
      <c r="B74" s="6" t="s">
        <v>447</v>
      </c>
      <c r="C74" s="6" t="s">
        <v>448</v>
      </c>
      <c r="D74" s="6" t="s">
        <v>33</v>
      </c>
      <c r="E74" s="6" t="s">
        <v>34</v>
      </c>
      <c r="F74" s="6" t="s">
        <v>35</v>
      </c>
      <c r="G74" s="6" t="s">
        <v>36</v>
      </c>
      <c r="H74" s="6" t="s">
        <v>37</v>
      </c>
      <c r="I74" s="6" t="s">
        <v>270</v>
      </c>
      <c r="J74" s="6" t="s">
        <v>39</v>
      </c>
      <c r="K74" s="6" t="s">
        <v>33</v>
      </c>
      <c r="L74" s="6" t="s">
        <v>40</v>
      </c>
      <c r="M74" s="6" t="s">
        <v>41</v>
      </c>
      <c r="N74" s="6" t="s">
        <v>42</v>
      </c>
      <c r="O74" s="6" t="s">
        <v>43</v>
      </c>
      <c r="P74" s="6" t="s">
        <v>44</v>
      </c>
      <c r="Q74" s="6" t="s">
        <v>45</v>
      </c>
      <c r="R74" s="6"/>
      <c r="S74" s="6" t="s">
        <v>46</v>
      </c>
      <c r="T74" s="6" t="s">
        <v>47</v>
      </c>
      <c r="U74" s="1" t="s">
        <v>48</v>
      </c>
    </row>
    <row r="75" customFormat="false" ht="42.75" hidden="false" customHeight="true" outlineLevel="0" collapsed="false">
      <c r="A75" s="6" t="s">
        <v>449</v>
      </c>
      <c r="B75" s="6" t="s">
        <v>450</v>
      </c>
      <c r="C75" s="6" t="s">
        <v>451</v>
      </c>
      <c r="D75" s="6" t="s">
        <v>33</v>
      </c>
      <c r="E75" s="6" t="s">
        <v>34</v>
      </c>
      <c r="F75" s="6" t="s">
        <v>55</v>
      </c>
      <c r="G75" s="6" t="s">
        <v>120</v>
      </c>
      <c r="H75" s="6" t="s">
        <v>121</v>
      </c>
      <c r="I75" s="6" t="s">
        <v>452</v>
      </c>
      <c r="J75" s="6" t="s">
        <v>123</v>
      </c>
      <c r="K75" s="6" t="s">
        <v>33</v>
      </c>
      <c r="L75" s="6" t="s">
        <v>124</v>
      </c>
      <c r="M75" s="6" t="s">
        <v>125</v>
      </c>
      <c r="N75" s="6" t="s">
        <v>55</v>
      </c>
      <c r="O75" s="6" t="s">
        <v>43</v>
      </c>
      <c r="P75" s="6" t="s">
        <v>44</v>
      </c>
      <c r="Q75" s="6" t="s">
        <v>126</v>
      </c>
      <c r="R75" s="6"/>
      <c r="S75" s="6" t="s">
        <v>46</v>
      </c>
      <c r="T75" s="6" t="s">
        <v>47</v>
      </c>
      <c r="U75" s="1" t="s">
        <v>48</v>
      </c>
    </row>
    <row r="76" customFormat="false" ht="42.75" hidden="false" customHeight="true" outlineLevel="0" collapsed="false">
      <c r="A76" s="6" t="s">
        <v>453</v>
      </c>
      <c r="B76" s="6" t="s">
        <v>454</v>
      </c>
      <c r="C76" s="6" t="s">
        <v>455</v>
      </c>
      <c r="D76" s="6" t="s">
        <v>33</v>
      </c>
      <c r="E76" s="6" t="s">
        <v>34</v>
      </c>
      <c r="F76" s="6" t="s">
        <v>96</v>
      </c>
      <c r="G76" s="6" t="s">
        <v>120</v>
      </c>
      <c r="H76" s="6" t="s">
        <v>121</v>
      </c>
      <c r="I76" s="6" t="s">
        <v>232</v>
      </c>
      <c r="J76" s="6" t="s">
        <v>123</v>
      </c>
      <c r="K76" s="6" t="s">
        <v>33</v>
      </c>
      <c r="L76" s="6" t="s">
        <v>124</v>
      </c>
      <c r="M76" s="6" t="s">
        <v>125</v>
      </c>
      <c r="N76" s="6" t="s">
        <v>96</v>
      </c>
      <c r="O76" s="6" t="s">
        <v>43</v>
      </c>
      <c r="P76" s="6" t="s">
        <v>44</v>
      </c>
      <c r="Q76" s="6" t="s">
        <v>126</v>
      </c>
      <c r="R76" s="6"/>
      <c r="S76" s="6" t="s">
        <v>46</v>
      </c>
      <c r="T76" s="6" t="s">
        <v>47</v>
      </c>
      <c r="U76" s="1" t="s">
        <v>68</v>
      </c>
    </row>
    <row r="77" customFormat="false" ht="32.25" hidden="false" customHeight="true" outlineLevel="0" collapsed="false">
      <c r="A77" s="6" t="s">
        <v>456</v>
      </c>
      <c r="B77" s="6" t="s">
        <v>457</v>
      </c>
      <c r="C77" s="6" t="s">
        <v>458</v>
      </c>
      <c r="D77" s="6" t="s">
        <v>33</v>
      </c>
      <c r="E77" s="6" t="s">
        <v>34</v>
      </c>
      <c r="F77" s="6" t="s">
        <v>459</v>
      </c>
      <c r="G77" s="6" t="s">
        <v>36</v>
      </c>
      <c r="H77" s="6" t="s">
        <v>37</v>
      </c>
      <c r="I77" s="6" t="s">
        <v>460</v>
      </c>
      <c r="J77" s="6" t="s">
        <v>39</v>
      </c>
      <c r="K77" s="6" t="s">
        <v>33</v>
      </c>
      <c r="L77" s="6" t="s">
        <v>40</v>
      </c>
      <c r="M77" s="6" t="s">
        <v>41</v>
      </c>
      <c r="N77" s="6" t="s">
        <v>461</v>
      </c>
      <c r="O77" s="6" t="s">
        <v>65</v>
      </c>
      <c r="P77" s="6" t="s">
        <v>44</v>
      </c>
      <c r="Q77" s="6" t="s">
        <v>66</v>
      </c>
      <c r="R77" s="6"/>
      <c r="S77" s="6" t="s">
        <v>46</v>
      </c>
      <c r="T77" s="6" t="s">
        <v>47</v>
      </c>
      <c r="U77" s="1" t="s">
        <v>68</v>
      </c>
    </row>
    <row r="78" customFormat="false" ht="42.75" hidden="false" customHeight="true" outlineLevel="0" collapsed="false">
      <c r="A78" s="6" t="s">
        <v>462</v>
      </c>
      <c r="B78" s="6" t="s">
        <v>463</v>
      </c>
      <c r="C78" s="6" t="s">
        <v>464</v>
      </c>
      <c r="D78" s="6" t="s">
        <v>33</v>
      </c>
      <c r="E78" s="6" t="s">
        <v>34</v>
      </c>
      <c r="F78" s="6" t="s">
        <v>119</v>
      </c>
      <c r="G78" s="6" t="s">
        <v>120</v>
      </c>
      <c r="H78" s="6" t="s">
        <v>121</v>
      </c>
      <c r="I78" s="6" t="s">
        <v>309</v>
      </c>
      <c r="J78" s="6" t="s">
        <v>123</v>
      </c>
      <c r="K78" s="6" t="s">
        <v>33</v>
      </c>
      <c r="L78" s="6" t="s">
        <v>124</v>
      </c>
      <c r="M78" s="6" t="s">
        <v>125</v>
      </c>
      <c r="N78" s="6" t="s">
        <v>119</v>
      </c>
      <c r="O78" s="6" t="s">
        <v>43</v>
      </c>
      <c r="P78" s="6" t="s">
        <v>44</v>
      </c>
      <c r="Q78" s="6" t="s">
        <v>126</v>
      </c>
      <c r="R78" s="6"/>
      <c r="S78" s="6" t="s">
        <v>46</v>
      </c>
      <c r="T78" s="6" t="s">
        <v>47</v>
      </c>
      <c r="U78" s="1" t="s">
        <v>68</v>
      </c>
    </row>
    <row r="79" customFormat="false" ht="42.75" hidden="false" customHeight="true" outlineLevel="0" collapsed="false">
      <c r="A79" s="6" t="s">
        <v>465</v>
      </c>
      <c r="B79" s="6" t="s">
        <v>466</v>
      </c>
      <c r="C79" s="6" t="s">
        <v>467</v>
      </c>
      <c r="D79" s="6" t="s">
        <v>33</v>
      </c>
      <c r="E79" s="6" t="s">
        <v>34</v>
      </c>
      <c r="F79" s="6" t="s">
        <v>115</v>
      </c>
      <c r="G79" s="6" t="s">
        <v>120</v>
      </c>
      <c r="H79" s="6" t="s">
        <v>121</v>
      </c>
      <c r="I79" s="6" t="s">
        <v>452</v>
      </c>
      <c r="J79" s="6" t="s">
        <v>123</v>
      </c>
      <c r="K79" s="6" t="s">
        <v>33</v>
      </c>
      <c r="L79" s="6" t="s">
        <v>124</v>
      </c>
      <c r="M79" s="6" t="s">
        <v>125</v>
      </c>
      <c r="N79" s="6" t="s">
        <v>115</v>
      </c>
      <c r="O79" s="6" t="s">
        <v>43</v>
      </c>
      <c r="P79" s="6" t="s">
        <v>44</v>
      </c>
      <c r="Q79" s="6" t="s">
        <v>126</v>
      </c>
      <c r="R79" s="6"/>
      <c r="S79" s="6" t="s">
        <v>46</v>
      </c>
      <c r="T79" s="6" t="s">
        <v>47</v>
      </c>
      <c r="U79" s="1" t="s">
        <v>68</v>
      </c>
    </row>
    <row r="80" customFormat="false" ht="32.25" hidden="false" customHeight="true" outlineLevel="0" collapsed="false">
      <c r="A80" s="6" t="s">
        <v>468</v>
      </c>
      <c r="B80" s="6" t="s">
        <v>469</v>
      </c>
      <c r="C80" s="6" t="s">
        <v>470</v>
      </c>
      <c r="D80" s="6" t="s">
        <v>471</v>
      </c>
      <c r="E80" s="6" t="s">
        <v>472</v>
      </c>
      <c r="F80" s="6" t="s">
        <v>354</v>
      </c>
      <c r="G80" s="6" t="s">
        <v>473</v>
      </c>
      <c r="H80" s="6" t="s">
        <v>474</v>
      </c>
      <c r="I80" s="6" t="s">
        <v>270</v>
      </c>
      <c r="J80" s="6" t="s">
        <v>475</v>
      </c>
      <c r="K80" s="6" t="s">
        <v>33</v>
      </c>
      <c r="L80" s="6" t="s">
        <v>94</v>
      </c>
      <c r="M80" s="6" t="s">
        <v>41</v>
      </c>
      <c r="N80" s="6" t="s">
        <v>64</v>
      </c>
      <c r="O80" s="6" t="s">
        <v>65</v>
      </c>
      <c r="P80" s="6" t="s">
        <v>44</v>
      </c>
      <c r="Q80" s="6" t="s">
        <v>66</v>
      </c>
      <c r="R80" s="6"/>
      <c r="S80" s="6" t="s">
        <v>46</v>
      </c>
      <c r="T80" s="6" t="s">
        <v>47</v>
      </c>
      <c r="U80" s="1" t="s">
        <v>68</v>
      </c>
    </row>
    <row r="81" customFormat="false" ht="42.75" hidden="false" customHeight="true" outlineLevel="0" collapsed="false">
      <c r="A81" s="6" t="s">
        <v>476</v>
      </c>
      <c r="B81" s="6" t="s">
        <v>477</v>
      </c>
      <c r="C81" s="6" t="s">
        <v>478</v>
      </c>
      <c r="D81" s="6" t="s">
        <v>33</v>
      </c>
      <c r="E81" s="6" t="s">
        <v>34</v>
      </c>
      <c r="F81" s="6" t="s">
        <v>55</v>
      </c>
      <c r="G81" s="6" t="s">
        <v>120</v>
      </c>
      <c r="H81" s="6" t="s">
        <v>121</v>
      </c>
      <c r="I81" s="6" t="s">
        <v>452</v>
      </c>
      <c r="J81" s="6" t="s">
        <v>123</v>
      </c>
      <c r="K81" s="6" t="s">
        <v>33</v>
      </c>
      <c r="L81" s="6" t="s">
        <v>124</v>
      </c>
      <c r="M81" s="6" t="s">
        <v>125</v>
      </c>
      <c r="N81" s="6" t="s">
        <v>55</v>
      </c>
      <c r="O81" s="6" t="s">
        <v>43</v>
      </c>
      <c r="P81" s="6" t="s">
        <v>44</v>
      </c>
      <c r="Q81" s="6" t="s">
        <v>126</v>
      </c>
      <c r="R81" s="6"/>
      <c r="S81" s="6" t="s">
        <v>46</v>
      </c>
      <c r="T81" s="6" t="s">
        <v>47</v>
      </c>
      <c r="U81" s="1" t="s">
        <v>48</v>
      </c>
    </row>
    <row r="82" customFormat="false" ht="42.75" hidden="false" customHeight="true" outlineLevel="0" collapsed="false">
      <c r="A82" s="6" t="s">
        <v>479</v>
      </c>
      <c r="B82" s="6" t="s">
        <v>480</v>
      </c>
      <c r="C82" s="6" t="s">
        <v>481</v>
      </c>
      <c r="D82" s="6" t="s">
        <v>33</v>
      </c>
      <c r="E82" s="6" t="s">
        <v>118</v>
      </c>
      <c r="F82" s="6" t="s">
        <v>236</v>
      </c>
      <c r="G82" s="6" t="s">
        <v>36</v>
      </c>
      <c r="H82" s="6" t="s">
        <v>482</v>
      </c>
      <c r="I82" s="6" t="s">
        <v>483</v>
      </c>
      <c r="J82" s="6" t="s">
        <v>484</v>
      </c>
      <c r="K82" s="6" t="s">
        <v>485</v>
      </c>
      <c r="L82" s="6" t="s">
        <v>40</v>
      </c>
      <c r="M82" s="6" t="s">
        <v>41</v>
      </c>
      <c r="N82" s="6" t="s">
        <v>64</v>
      </c>
      <c r="O82" s="6" t="s">
        <v>65</v>
      </c>
      <c r="P82" s="6" t="s">
        <v>97</v>
      </c>
      <c r="Q82" s="6" t="s">
        <v>66</v>
      </c>
      <c r="R82" s="6" t="s">
        <v>486</v>
      </c>
      <c r="S82" s="6" t="s">
        <v>46</v>
      </c>
      <c r="T82" s="6" t="s">
        <v>128</v>
      </c>
      <c r="U82" s="1" t="s">
        <v>68</v>
      </c>
    </row>
    <row r="83" customFormat="false" ht="42.75" hidden="false" customHeight="true" outlineLevel="0" collapsed="false">
      <c r="A83" s="6" t="s">
        <v>487</v>
      </c>
      <c r="B83" s="6" t="s">
        <v>488</v>
      </c>
      <c r="C83" s="6" t="s">
        <v>489</v>
      </c>
      <c r="D83" s="6" t="s">
        <v>33</v>
      </c>
      <c r="E83" s="6" t="s">
        <v>34</v>
      </c>
      <c r="F83" s="6" t="s">
        <v>96</v>
      </c>
      <c r="G83" s="6" t="s">
        <v>120</v>
      </c>
      <c r="H83" s="6" t="s">
        <v>121</v>
      </c>
      <c r="I83" s="6" t="s">
        <v>322</v>
      </c>
      <c r="J83" s="6" t="s">
        <v>123</v>
      </c>
      <c r="K83" s="6" t="s">
        <v>33</v>
      </c>
      <c r="L83" s="6" t="s">
        <v>124</v>
      </c>
      <c r="M83" s="6" t="s">
        <v>125</v>
      </c>
      <c r="N83" s="6" t="s">
        <v>96</v>
      </c>
      <c r="O83" s="6" t="s">
        <v>43</v>
      </c>
      <c r="P83" s="6" t="s">
        <v>44</v>
      </c>
      <c r="Q83" s="6" t="s">
        <v>126</v>
      </c>
      <c r="R83" s="6"/>
      <c r="S83" s="6" t="s">
        <v>46</v>
      </c>
      <c r="T83" s="6" t="s">
        <v>47</v>
      </c>
      <c r="U83" s="1" t="s">
        <v>68</v>
      </c>
    </row>
    <row r="84" customFormat="false" ht="32.25" hidden="false" customHeight="true" outlineLevel="0" collapsed="false">
      <c r="A84" s="6" t="s">
        <v>490</v>
      </c>
      <c r="B84" s="6" t="s">
        <v>491</v>
      </c>
      <c r="C84" s="6" t="s">
        <v>492</v>
      </c>
      <c r="D84" s="6" t="s">
        <v>33</v>
      </c>
      <c r="E84" s="6" t="s">
        <v>72</v>
      </c>
      <c r="F84" s="6" t="s">
        <v>493</v>
      </c>
      <c r="G84" s="6" t="s">
        <v>36</v>
      </c>
      <c r="H84" s="6" t="s">
        <v>37</v>
      </c>
      <c r="I84" s="6" t="s">
        <v>494</v>
      </c>
      <c r="J84" s="6" t="s">
        <v>39</v>
      </c>
      <c r="K84" s="6" t="s">
        <v>33</v>
      </c>
      <c r="L84" s="6" t="s">
        <v>40</v>
      </c>
      <c r="M84" s="6" t="s">
        <v>41</v>
      </c>
      <c r="N84" s="6" t="s">
        <v>495</v>
      </c>
      <c r="O84" s="6" t="s">
        <v>77</v>
      </c>
      <c r="P84" s="6" t="s">
        <v>44</v>
      </c>
      <c r="Q84" s="6" t="s">
        <v>66</v>
      </c>
      <c r="R84" s="6"/>
      <c r="S84" s="6" t="s">
        <v>46</v>
      </c>
      <c r="T84" s="6" t="s">
        <v>67</v>
      </c>
      <c r="U84" s="1" t="s">
        <v>68</v>
      </c>
    </row>
    <row r="85" customFormat="false" ht="42.75" hidden="false" customHeight="true" outlineLevel="0" collapsed="false">
      <c r="A85" s="6" t="s">
        <v>496</v>
      </c>
      <c r="B85" s="6" t="s">
        <v>497</v>
      </c>
      <c r="C85" s="6" t="s">
        <v>498</v>
      </c>
      <c r="D85" s="6" t="s">
        <v>33</v>
      </c>
      <c r="E85" s="6" t="s">
        <v>72</v>
      </c>
      <c r="F85" s="6" t="s">
        <v>115</v>
      </c>
      <c r="G85" s="6" t="s">
        <v>120</v>
      </c>
      <c r="H85" s="6" t="s">
        <v>121</v>
      </c>
      <c r="I85" s="6" t="s">
        <v>499</v>
      </c>
      <c r="J85" s="6" t="s">
        <v>123</v>
      </c>
      <c r="K85" s="6" t="s">
        <v>33</v>
      </c>
      <c r="L85" s="6" t="s">
        <v>124</v>
      </c>
      <c r="M85" s="6" t="s">
        <v>125</v>
      </c>
      <c r="N85" s="6" t="s">
        <v>115</v>
      </c>
      <c r="O85" s="6" t="s">
        <v>43</v>
      </c>
      <c r="P85" s="6" t="s">
        <v>44</v>
      </c>
      <c r="Q85" s="6" t="s">
        <v>126</v>
      </c>
      <c r="R85" s="6"/>
      <c r="S85" s="6" t="s">
        <v>46</v>
      </c>
      <c r="T85" s="6" t="s">
        <v>67</v>
      </c>
      <c r="U85" s="1" t="s">
        <v>68</v>
      </c>
    </row>
    <row r="86" customFormat="false" ht="32.25" hidden="false" customHeight="true" outlineLevel="0" collapsed="false">
      <c r="A86" s="6" t="s">
        <v>500</v>
      </c>
      <c r="B86" s="6" t="s">
        <v>501</v>
      </c>
      <c r="C86" s="6" t="s">
        <v>502</v>
      </c>
      <c r="D86" s="6" t="s">
        <v>503</v>
      </c>
      <c r="E86" s="6" t="s">
        <v>504</v>
      </c>
      <c r="F86" s="6" t="s">
        <v>168</v>
      </c>
      <c r="G86" s="6" t="s">
        <v>505</v>
      </c>
      <c r="H86" s="6" t="s">
        <v>506</v>
      </c>
      <c r="I86" s="6" t="s">
        <v>507</v>
      </c>
      <c r="J86" s="6" t="s">
        <v>271</v>
      </c>
      <c r="K86" s="6" t="s">
        <v>33</v>
      </c>
      <c r="L86" s="6" t="s">
        <v>40</v>
      </c>
      <c r="M86" s="6" t="s">
        <v>407</v>
      </c>
      <c r="N86" s="6" t="s">
        <v>115</v>
      </c>
      <c r="O86" s="6" t="s">
        <v>43</v>
      </c>
      <c r="P86" s="6" t="s">
        <v>44</v>
      </c>
      <c r="Q86" s="6" t="s">
        <v>45</v>
      </c>
      <c r="R86" s="6"/>
      <c r="S86" s="6" t="s">
        <v>46</v>
      </c>
      <c r="T86" s="6" t="s">
        <v>67</v>
      </c>
      <c r="U86" s="1" t="s">
        <v>68</v>
      </c>
    </row>
    <row r="87" customFormat="false" ht="42.75" hidden="false" customHeight="true" outlineLevel="0" collapsed="false">
      <c r="A87" s="6" t="s">
        <v>508</v>
      </c>
      <c r="B87" s="6" t="s">
        <v>509</v>
      </c>
      <c r="C87" s="6" t="s">
        <v>510</v>
      </c>
      <c r="D87" s="6" t="s">
        <v>33</v>
      </c>
      <c r="E87" s="6" t="s">
        <v>34</v>
      </c>
      <c r="F87" s="6" t="s">
        <v>42</v>
      </c>
      <c r="G87" s="6" t="s">
        <v>120</v>
      </c>
      <c r="H87" s="6" t="s">
        <v>121</v>
      </c>
      <c r="I87" s="6" t="s">
        <v>210</v>
      </c>
      <c r="J87" s="6" t="s">
        <v>123</v>
      </c>
      <c r="K87" s="6" t="s">
        <v>33</v>
      </c>
      <c r="L87" s="6" t="s">
        <v>124</v>
      </c>
      <c r="M87" s="6" t="s">
        <v>125</v>
      </c>
      <c r="N87" s="6" t="s">
        <v>42</v>
      </c>
      <c r="O87" s="6" t="s">
        <v>43</v>
      </c>
      <c r="P87" s="6" t="s">
        <v>44</v>
      </c>
      <c r="Q87" s="6" t="s">
        <v>126</v>
      </c>
      <c r="R87" s="6"/>
      <c r="S87" s="6" t="s">
        <v>46</v>
      </c>
      <c r="T87" s="6" t="s">
        <v>47</v>
      </c>
      <c r="U87" s="1" t="s">
        <v>48</v>
      </c>
    </row>
    <row r="88" customFormat="false" ht="32.25" hidden="false" customHeight="true" outlineLevel="0" collapsed="false">
      <c r="A88" s="6" t="s">
        <v>511</v>
      </c>
      <c r="B88" s="6" t="s">
        <v>512</v>
      </c>
      <c r="C88" s="6" t="s">
        <v>513</v>
      </c>
      <c r="D88" s="6" t="s">
        <v>33</v>
      </c>
      <c r="E88" s="6" t="s">
        <v>72</v>
      </c>
      <c r="F88" s="6" t="s">
        <v>102</v>
      </c>
      <c r="G88" s="6" t="s">
        <v>36</v>
      </c>
      <c r="H88" s="6" t="s">
        <v>37</v>
      </c>
      <c r="I88" s="6" t="s">
        <v>514</v>
      </c>
      <c r="J88" s="6" t="s">
        <v>39</v>
      </c>
      <c r="K88" s="6" t="s">
        <v>33</v>
      </c>
      <c r="L88" s="6" t="s">
        <v>40</v>
      </c>
      <c r="M88" s="6" t="s">
        <v>41</v>
      </c>
      <c r="N88" s="6" t="s">
        <v>104</v>
      </c>
      <c r="O88" s="6" t="s">
        <v>43</v>
      </c>
      <c r="P88" s="6" t="s">
        <v>44</v>
      </c>
      <c r="Q88" s="6" t="s">
        <v>45</v>
      </c>
      <c r="R88" s="6"/>
      <c r="S88" s="6" t="s">
        <v>46</v>
      </c>
      <c r="T88" s="6" t="s">
        <v>67</v>
      </c>
      <c r="U88" s="1" t="s">
        <v>68</v>
      </c>
    </row>
    <row r="89" customFormat="false" ht="42.75" hidden="false" customHeight="true" outlineLevel="0" collapsed="false">
      <c r="A89" s="6" t="s">
        <v>515</v>
      </c>
      <c r="B89" s="6" t="s">
        <v>33</v>
      </c>
      <c r="C89" s="6" t="s">
        <v>516</v>
      </c>
      <c r="D89" s="6" t="s">
        <v>33</v>
      </c>
      <c r="E89" s="6" t="s">
        <v>34</v>
      </c>
      <c r="F89" s="6" t="s">
        <v>96</v>
      </c>
      <c r="G89" s="6" t="s">
        <v>120</v>
      </c>
      <c r="H89" s="6" t="s">
        <v>121</v>
      </c>
      <c r="I89" s="6" t="s">
        <v>322</v>
      </c>
      <c r="J89" s="6" t="s">
        <v>123</v>
      </c>
      <c r="K89" s="6" t="s">
        <v>33</v>
      </c>
      <c r="L89" s="6" t="s">
        <v>124</v>
      </c>
      <c r="M89" s="6" t="s">
        <v>125</v>
      </c>
      <c r="N89" s="6" t="s">
        <v>96</v>
      </c>
      <c r="O89" s="6" t="s">
        <v>43</v>
      </c>
      <c r="P89" s="6" t="s">
        <v>44</v>
      </c>
      <c r="Q89" s="6" t="s">
        <v>126</v>
      </c>
      <c r="R89" s="6"/>
      <c r="S89" s="6" t="s">
        <v>46</v>
      </c>
      <c r="T89" s="6" t="s">
        <v>47</v>
      </c>
      <c r="U89" s="1" t="s">
        <v>68</v>
      </c>
    </row>
    <row r="90" customFormat="false" ht="42.75" hidden="false" customHeight="true" outlineLevel="0" collapsed="false">
      <c r="A90" s="6" t="s">
        <v>517</v>
      </c>
      <c r="B90" s="6" t="s">
        <v>518</v>
      </c>
      <c r="C90" s="6" t="s">
        <v>519</v>
      </c>
      <c r="D90" s="6" t="s">
        <v>520</v>
      </c>
      <c r="E90" s="6" t="s">
        <v>521</v>
      </c>
      <c r="F90" s="6" t="s">
        <v>267</v>
      </c>
      <c r="G90" s="6" t="s">
        <v>522</v>
      </c>
      <c r="H90" s="6" t="s">
        <v>523</v>
      </c>
      <c r="I90" s="6" t="s">
        <v>270</v>
      </c>
      <c r="J90" s="6" t="s">
        <v>524</v>
      </c>
      <c r="K90" s="6" t="s">
        <v>33</v>
      </c>
      <c r="L90" s="6" t="s">
        <v>94</v>
      </c>
      <c r="M90" s="6" t="s">
        <v>41</v>
      </c>
      <c r="N90" s="6" t="s">
        <v>272</v>
      </c>
      <c r="O90" s="6" t="s">
        <v>43</v>
      </c>
      <c r="P90" s="6" t="s">
        <v>44</v>
      </c>
      <c r="Q90" s="6" t="s">
        <v>45</v>
      </c>
      <c r="R90" s="6"/>
      <c r="S90" s="6" t="s">
        <v>46</v>
      </c>
      <c r="T90" s="6" t="s">
        <v>128</v>
      </c>
      <c r="U90" s="1" t="s">
        <v>68</v>
      </c>
    </row>
    <row r="91" customFormat="false" ht="32.25" hidden="false" customHeight="true" outlineLevel="0" collapsed="false">
      <c r="A91" s="6" t="s">
        <v>525</v>
      </c>
      <c r="B91" s="6" t="s">
        <v>526</v>
      </c>
      <c r="C91" s="6" t="s">
        <v>527</v>
      </c>
      <c r="D91" s="6" t="s">
        <v>33</v>
      </c>
      <c r="E91" s="6" t="s">
        <v>34</v>
      </c>
      <c r="F91" s="6" t="s">
        <v>53</v>
      </c>
      <c r="G91" s="6" t="s">
        <v>36</v>
      </c>
      <c r="H91" s="6" t="s">
        <v>37</v>
      </c>
      <c r="I91" s="6" t="s">
        <v>460</v>
      </c>
      <c r="J91" s="6" t="s">
        <v>39</v>
      </c>
      <c r="K91" s="6" t="s">
        <v>33</v>
      </c>
      <c r="L91" s="6" t="s">
        <v>40</v>
      </c>
      <c r="M91" s="6" t="s">
        <v>41</v>
      </c>
      <c r="N91" s="6" t="s">
        <v>55</v>
      </c>
      <c r="O91" s="6" t="s">
        <v>43</v>
      </c>
      <c r="P91" s="6" t="s">
        <v>44</v>
      </c>
      <c r="Q91" s="6" t="s">
        <v>45</v>
      </c>
      <c r="R91" s="6"/>
      <c r="S91" s="6" t="s">
        <v>46</v>
      </c>
      <c r="T91" s="6" t="s">
        <v>47</v>
      </c>
      <c r="U91" s="1" t="s">
        <v>48</v>
      </c>
    </row>
    <row r="92" customFormat="false" ht="32.25" hidden="false" customHeight="true" outlineLevel="0" collapsed="false">
      <c r="A92" s="6" t="s">
        <v>528</v>
      </c>
      <c r="B92" s="6" t="s">
        <v>529</v>
      </c>
      <c r="C92" s="6" t="s">
        <v>530</v>
      </c>
      <c r="D92" s="6" t="s">
        <v>33</v>
      </c>
      <c r="E92" s="6" t="s">
        <v>72</v>
      </c>
      <c r="F92" s="6" t="s">
        <v>531</v>
      </c>
      <c r="G92" s="6" t="s">
        <v>36</v>
      </c>
      <c r="H92" s="6" t="s">
        <v>37</v>
      </c>
      <c r="I92" s="6" t="s">
        <v>532</v>
      </c>
      <c r="J92" s="6" t="s">
        <v>39</v>
      </c>
      <c r="K92" s="6" t="s">
        <v>33</v>
      </c>
      <c r="L92" s="6" t="s">
        <v>40</v>
      </c>
      <c r="M92" s="6" t="s">
        <v>41</v>
      </c>
      <c r="N92" s="6" t="s">
        <v>391</v>
      </c>
      <c r="O92" s="6" t="s">
        <v>43</v>
      </c>
      <c r="P92" s="6" t="s">
        <v>44</v>
      </c>
      <c r="Q92" s="6" t="s">
        <v>45</v>
      </c>
      <c r="R92" s="6"/>
      <c r="S92" s="6" t="s">
        <v>46</v>
      </c>
      <c r="T92" s="6" t="s">
        <v>67</v>
      </c>
      <c r="U92" s="1" t="s">
        <v>68</v>
      </c>
    </row>
    <row r="93" customFormat="false" ht="32.25" hidden="false" customHeight="true" outlineLevel="0" collapsed="false">
      <c r="A93" s="6" t="s">
        <v>533</v>
      </c>
      <c r="B93" s="6" t="s">
        <v>534</v>
      </c>
      <c r="C93" s="6" t="s">
        <v>535</v>
      </c>
      <c r="D93" s="6" t="s">
        <v>33</v>
      </c>
      <c r="E93" s="6" t="s">
        <v>52</v>
      </c>
      <c r="F93" s="6" t="s">
        <v>414</v>
      </c>
      <c r="G93" s="6" t="s">
        <v>36</v>
      </c>
      <c r="H93" s="6" t="s">
        <v>37</v>
      </c>
      <c r="I93" s="6" t="s">
        <v>143</v>
      </c>
      <c r="J93" s="6" t="s">
        <v>39</v>
      </c>
      <c r="K93" s="6" t="s">
        <v>33</v>
      </c>
      <c r="L93" s="6" t="s">
        <v>40</v>
      </c>
      <c r="M93" s="6" t="s">
        <v>41</v>
      </c>
      <c r="N93" s="6" t="s">
        <v>415</v>
      </c>
      <c r="O93" s="6" t="s">
        <v>43</v>
      </c>
      <c r="P93" s="6" t="s">
        <v>44</v>
      </c>
      <c r="Q93" s="6" t="s">
        <v>45</v>
      </c>
      <c r="R93" s="6"/>
      <c r="S93" s="6" t="s">
        <v>46</v>
      </c>
      <c r="T93" s="6" t="s">
        <v>56</v>
      </c>
      <c r="U93" s="1" t="s">
        <v>68</v>
      </c>
    </row>
    <row r="94" customFormat="false" ht="32.25" hidden="false" customHeight="true" outlineLevel="0" collapsed="false">
      <c r="A94" s="6" t="s">
        <v>536</v>
      </c>
      <c r="B94" s="6" t="s">
        <v>537</v>
      </c>
      <c r="C94" s="6" t="s">
        <v>538</v>
      </c>
      <c r="D94" s="6" t="s">
        <v>539</v>
      </c>
      <c r="E94" s="6" t="s">
        <v>540</v>
      </c>
      <c r="F94" s="6" t="s">
        <v>541</v>
      </c>
      <c r="G94" s="6" t="s">
        <v>426</v>
      </c>
      <c r="H94" s="6" t="s">
        <v>542</v>
      </c>
      <c r="I94" s="6" t="s">
        <v>543</v>
      </c>
      <c r="J94" s="6" t="s">
        <v>544</v>
      </c>
      <c r="K94" s="6" t="s">
        <v>429</v>
      </c>
      <c r="L94" s="6" t="s">
        <v>40</v>
      </c>
      <c r="M94" s="6" t="s">
        <v>360</v>
      </c>
      <c r="N94" s="6" t="s">
        <v>545</v>
      </c>
      <c r="O94" s="6" t="s">
        <v>65</v>
      </c>
      <c r="P94" s="6" t="s">
        <v>44</v>
      </c>
      <c r="Q94" s="6" t="s">
        <v>66</v>
      </c>
      <c r="R94" s="6" t="s">
        <v>430</v>
      </c>
      <c r="S94" s="6" t="s">
        <v>46</v>
      </c>
      <c r="T94" s="6" t="s">
        <v>98</v>
      </c>
      <c r="U94" s="1" t="s">
        <v>68</v>
      </c>
    </row>
    <row r="95" customFormat="false" ht="42.75" hidden="false" customHeight="true" outlineLevel="0" collapsed="false">
      <c r="A95" s="6" t="s">
        <v>546</v>
      </c>
      <c r="B95" s="6" t="s">
        <v>546</v>
      </c>
      <c r="C95" s="6" t="s">
        <v>547</v>
      </c>
      <c r="D95" s="6" t="s">
        <v>33</v>
      </c>
      <c r="E95" s="6" t="s">
        <v>34</v>
      </c>
      <c r="F95" s="6" t="s">
        <v>231</v>
      </c>
      <c r="G95" s="6" t="s">
        <v>120</v>
      </c>
      <c r="H95" s="6" t="s">
        <v>121</v>
      </c>
      <c r="I95" s="6" t="s">
        <v>548</v>
      </c>
      <c r="J95" s="6" t="s">
        <v>123</v>
      </c>
      <c r="K95" s="6" t="s">
        <v>33</v>
      </c>
      <c r="L95" s="6" t="s">
        <v>124</v>
      </c>
      <c r="M95" s="6" t="s">
        <v>125</v>
      </c>
      <c r="N95" s="6" t="s">
        <v>231</v>
      </c>
      <c r="O95" s="6" t="s">
        <v>43</v>
      </c>
      <c r="P95" s="6" t="s">
        <v>44</v>
      </c>
      <c r="Q95" s="6" t="s">
        <v>126</v>
      </c>
      <c r="R95" s="6"/>
      <c r="S95" s="6" t="s">
        <v>46</v>
      </c>
      <c r="T95" s="6" t="s">
        <v>47</v>
      </c>
      <c r="U95" s="1" t="s">
        <v>48</v>
      </c>
    </row>
    <row r="96" customFormat="false" ht="42.75" hidden="false" customHeight="true" outlineLevel="0" collapsed="false">
      <c r="A96" s="6" t="s">
        <v>549</v>
      </c>
      <c r="B96" s="6" t="s">
        <v>550</v>
      </c>
      <c r="C96" s="6" t="s">
        <v>551</v>
      </c>
      <c r="D96" s="6" t="s">
        <v>33</v>
      </c>
      <c r="E96" s="6" t="s">
        <v>34</v>
      </c>
      <c r="F96" s="6" t="s">
        <v>96</v>
      </c>
      <c r="G96" s="6" t="s">
        <v>120</v>
      </c>
      <c r="H96" s="6" t="s">
        <v>121</v>
      </c>
      <c r="I96" s="6" t="s">
        <v>210</v>
      </c>
      <c r="J96" s="6" t="s">
        <v>123</v>
      </c>
      <c r="K96" s="6" t="s">
        <v>33</v>
      </c>
      <c r="L96" s="6" t="s">
        <v>124</v>
      </c>
      <c r="M96" s="6" t="s">
        <v>125</v>
      </c>
      <c r="N96" s="6" t="s">
        <v>96</v>
      </c>
      <c r="O96" s="6" t="s">
        <v>43</v>
      </c>
      <c r="P96" s="6" t="s">
        <v>44</v>
      </c>
      <c r="Q96" s="6" t="s">
        <v>126</v>
      </c>
      <c r="R96" s="6"/>
      <c r="S96" s="6" t="s">
        <v>46</v>
      </c>
      <c r="T96" s="6" t="s">
        <v>47</v>
      </c>
      <c r="U96" s="1" t="s">
        <v>68</v>
      </c>
    </row>
    <row r="97" customFormat="false" ht="42.75" hidden="false" customHeight="true" outlineLevel="0" collapsed="false">
      <c r="A97" s="6" t="s">
        <v>552</v>
      </c>
      <c r="B97" s="6" t="s">
        <v>553</v>
      </c>
      <c r="C97" s="6" t="s">
        <v>554</v>
      </c>
      <c r="D97" s="6" t="s">
        <v>33</v>
      </c>
      <c r="E97" s="6" t="s">
        <v>34</v>
      </c>
      <c r="F97" s="6" t="s">
        <v>132</v>
      </c>
      <c r="G97" s="6" t="s">
        <v>120</v>
      </c>
      <c r="H97" s="6" t="s">
        <v>121</v>
      </c>
      <c r="I97" s="6" t="s">
        <v>335</v>
      </c>
      <c r="J97" s="6" t="s">
        <v>123</v>
      </c>
      <c r="K97" s="6" t="s">
        <v>33</v>
      </c>
      <c r="L97" s="6" t="s">
        <v>124</v>
      </c>
      <c r="M97" s="6" t="s">
        <v>125</v>
      </c>
      <c r="N97" s="6" t="s">
        <v>132</v>
      </c>
      <c r="O97" s="6" t="s">
        <v>43</v>
      </c>
      <c r="P97" s="6" t="s">
        <v>44</v>
      </c>
      <c r="Q97" s="6" t="s">
        <v>126</v>
      </c>
      <c r="R97" s="6"/>
      <c r="S97" s="6" t="s">
        <v>46</v>
      </c>
      <c r="T97" s="6" t="s">
        <v>47</v>
      </c>
      <c r="U97" s="1" t="s">
        <v>68</v>
      </c>
    </row>
    <row r="98" customFormat="false" ht="42.75" hidden="false" customHeight="true" outlineLevel="0" collapsed="false">
      <c r="A98" s="6" t="s">
        <v>555</v>
      </c>
      <c r="B98" s="6" t="s">
        <v>556</v>
      </c>
      <c r="C98" s="6" t="s">
        <v>557</v>
      </c>
      <c r="D98" s="6" t="s">
        <v>33</v>
      </c>
      <c r="E98" s="6" t="s">
        <v>34</v>
      </c>
      <c r="F98" s="6" t="s">
        <v>96</v>
      </c>
      <c r="G98" s="6" t="s">
        <v>120</v>
      </c>
      <c r="H98" s="6" t="s">
        <v>121</v>
      </c>
      <c r="I98" s="6" t="s">
        <v>558</v>
      </c>
      <c r="J98" s="6" t="s">
        <v>123</v>
      </c>
      <c r="K98" s="6" t="s">
        <v>33</v>
      </c>
      <c r="L98" s="6" t="s">
        <v>124</v>
      </c>
      <c r="M98" s="6" t="s">
        <v>125</v>
      </c>
      <c r="N98" s="6" t="s">
        <v>96</v>
      </c>
      <c r="O98" s="6" t="s">
        <v>43</v>
      </c>
      <c r="P98" s="6" t="s">
        <v>44</v>
      </c>
      <c r="Q98" s="6" t="s">
        <v>126</v>
      </c>
      <c r="R98" s="6"/>
      <c r="S98" s="6" t="s">
        <v>46</v>
      </c>
      <c r="T98" s="6" t="s">
        <v>47</v>
      </c>
      <c r="U98" s="1" t="s">
        <v>68</v>
      </c>
    </row>
    <row r="99" customFormat="false" ht="32.25" hidden="false" customHeight="true" outlineLevel="0" collapsed="false">
      <c r="A99" s="6" t="s">
        <v>559</v>
      </c>
      <c r="B99" s="6" t="s">
        <v>560</v>
      </c>
      <c r="C99" s="6" t="s">
        <v>561</v>
      </c>
      <c r="D99" s="6" t="s">
        <v>33</v>
      </c>
      <c r="E99" s="6" t="s">
        <v>34</v>
      </c>
      <c r="F99" s="6" t="s">
        <v>562</v>
      </c>
      <c r="G99" s="6" t="s">
        <v>36</v>
      </c>
      <c r="H99" s="6" t="s">
        <v>37</v>
      </c>
      <c r="I99" s="6" t="s">
        <v>563</v>
      </c>
      <c r="J99" s="6" t="s">
        <v>39</v>
      </c>
      <c r="K99" s="6" t="s">
        <v>33</v>
      </c>
      <c r="L99" s="6" t="s">
        <v>40</v>
      </c>
      <c r="M99" s="6" t="s">
        <v>41</v>
      </c>
      <c r="N99" s="6" t="s">
        <v>96</v>
      </c>
      <c r="O99" s="6" t="s">
        <v>43</v>
      </c>
      <c r="P99" s="6" t="s">
        <v>44</v>
      </c>
      <c r="Q99" s="6" t="s">
        <v>45</v>
      </c>
      <c r="R99" s="6"/>
      <c r="S99" s="6" t="s">
        <v>46</v>
      </c>
      <c r="T99" s="6" t="s">
        <v>47</v>
      </c>
      <c r="U99" s="1" t="s">
        <v>68</v>
      </c>
    </row>
    <row r="100" customFormat="false" ht="42.75" hidden="false" customHeight="true" outlineLevel="0" collapsed="false">
      <c r="A100" s="6" t="s">
        <v>564</v>
      </c>
      <c r="B100" s="6" t="s">
        <v>564</v>
      </c>
      <c r="C100" s="6" t="s">
        <v>565</v>
      </c>
      <c r="D100" s="6" t="s">
        <v>33</v>
      </c>
      <c r="E100" s="6" t="s">
        <v>34</v>
      </c>
      <c r="F100" s="6" t="s">
        <v>96</v>
      </c>
      <c r="G100" s="6" t="s">
        <v>120</v>
      </c>
      <c r="H100" s="6" t="s">
        <v>121</v>
      </c>
      <c r="I100" s="6" t="s">
        <v>232</v>
      </c>
      <c r="J100" s="6" t="s">
        <v>123</v>
      </c>
      <c r="K100" s="6" t="s">
        <v>33</v>
      </c>
      <c r="L100" s="6" t="s">
        <v>124</v>
      </c>
      <c r="M100" s="6" t="s">
        <v>125</v>
      </c>
      <c r="N100" s="6" t="s">
        <v>96</v>
      </c>
      <c r="O100" s="6" t="s">
        <v>43</v>
      </c>
      <c r="P100" s="6" t="s">
        <v>44</v>
      </c>
      <c r="Q100" s="6" t="s">
        <v>126</v>
      </c>
      <c r="R100" s="6"/>
      <c r="S100" s="6" t="s">
        <v>46</v>
      </c>
      <c r="T100" s="6" t="s">
        <v>47</v>
      </c>
      <c r="U100" s="1" t="s">
        <v>68</v>
      </c>
    </row>
    <row r="101" customFormat="false" ht="32.25" hidden="false" customHeight="true" outlineLevel="0" collapsed="false">
      <c r="A101" s="6" t="s">
        <v>566</v>
      </c>
      <c r="B101" s="6" t="s">
        <v>567</v>
      </c>
      <c r="C101" s="6" t="s">
        <v>568</v>
      </c>
      <c r="D101" s="6" t="s">
        <v>33</v>
      </c>
      <c r="E101" s="6" t="s">
        <v>118</v>
      </c>
      <c r="F101" s="6" t="s">
        <v>569</v>
      </c>
      <c r="G101" s="6" t="s">
        <v>36</v>
      </c>
      <c r="H101" s="6" t="s">
        <v>37</v>
      </c>
      <c r="I101" s="6" t="s">
        <v>54</v>
      </c>
      <c r="J101" s="6" t="s">
        <v>39</v>
      </c>
      <c r="K101" s="6" t="s">
        <v>33</v>
      </c>
      <c r="L101" s="6" t="s">
        <v>40</v>
      </c>
      <c r="M101" s="6" t="s">
        <v>41</v>
      </c>
      <c r="N101" s="6" t="s">
        <v>104</v>
      </c>
      <c r="O101" s="6" t="s">
        <v>43</v>
      </c>
      <c r="P101" s="6" t="s">
        <v>44</v>
      </c>
      <c r="Q101" s="6" t="s">
        <v>45</v>
      </c>
      <c r="R101" s="6"/>
      <c r="S101" s="6" t="s">
        <v>46</v>
      </c>
      <c r="T101" s="6" t="s">
        <v>128</v>
      </c>
      <c r="U101" s="1" t="s">
        <v>68</v>
      </c>
    </row>
    <row r="102" customFormat="false" ht="32.25" hidden="false" customHeight="true" outlineLevel="0" collapsed="false">
      <c r="A102" s="6" t="s">
        <v>570</v>
      </c>
      <c r="B102" s="6" t="s">
        <v>571</v>
      </c>
      <c r="C102" s="6" t="s">
        <v>572</v>
      </c>
      <c r="D102" s="6" t="s">
        <v>33</v>
      </c>
      <c r="E102" s="6" t="s">
        <v>34</v>
      </c>
      <c r="F102" s="6" t="s">
        <v>573</v>
      </c>
      <c r="G102" s="6" t="s">
        <v>36</v>
      </c>
      <c r="H102" s="6" t="s">
        <v>37</v>
      </c>
      <c r="I102" s="6" t="s">
        <v>574</v>
      </c>
      <c r="J102" s="6" t="s">
        <v>277</v>
      </c>
      <c r="K102" s="6" t="s">
        <v>33</v>
      </c>
      <c r="L102" s="6" t="s">
        <v>40</v>
      </c>
      <c r="M102" s="6" t="s">
        <v>41</v>
      </c>
      <c r="N102" s="6" t="s">
        <v>278</v>
      </c>
      <c r="O102" s="6" t="s">
        <v>77</v>
      </c>
      <c r="P102" s="6" t="s">
        <v>78</v>
      </c>
      <c r="Q102" s="6" t="s">
        <v>66</v>
      </c>
      <c r="R102" s="6"/>
      <c r="S102" s="6" t="s">
        <v>46</v>
      </c>
      <c r="T102" s="6" t="s">
        <v>47</v>
      </c>
      <c r="U102" s="1" t="s">
        <v>68</v>
      </c>
    </row>
    <row r="103" customFormat="false" ht="32.25" hidden="false" customHeight="true" outlineLevel="0" collapsed="false">
      <c r="A103" s="6" t="s">
        <v>575</v>
      </c>
      <c r="B103" s="6" t="s">
        <v>576</v>
      </c>
      <c r="C103" s="6" t="s">
        <v>577</v>
      </c>
      <c r="D103" s="6" t="s">
        <v>33</v>
      </c>
      <c r="E103" s="6" t="s">
        <v>34</v>
      </c>
      <c r="F103" s="6" t="s">
        <v>578</v>
      </c>
      <c r="G103" s="6" t="s">
        <v>36</v>
      </c>
      <c r="H103" s="6" t="s">
        <v>37</v>
      </c>
      <c r="I103" s="6" t="s">
        <v>293</v>
      </c>
      <c r="J103" s="6" t="s">
        <v>39</v>
      </c>
      <c r="K103" s="6" t="s">
        <v>33</v>
      </c>
      <c r="L103" s="6" t="s">
        <v>40</v>
      </c>
      <c r="M103" s="6" t="s">
        <v>41</v>
      </c>
      <c r="N103" s="6" t="s">
        <v>96</v>
      </c>
      <c r="O103" s="6" t="s">
        <v>43</v>
      </c>
      <c r="P103" s="6" t="s">
        <v>44</v>
      </c>
      <c r="Q103" s="6" t="s">
        <v>45</v>
      </c>
      <c r="R103" s="6"/>
      <c r="S103" s="6" t="s">
        <v>46</v>
      </c>
      <c r="T103" s="6" t="s">
        <v>47</v>
      </c>
      <c r="U103" s="1" t="s">
        <v>68</v>
      </c>
    </row>
    <row r="104" customFormat="false" ht="32.25" hidden="false" customHeight="true" outlineLevel="0" collapsed="false">
      <c r="A104" s="6" t="s">
        <v>579</v>
      </c>
      <c r="B104" s="6" t="s">
        <v>580</v>
      </c>
      <c r="C104" s="6" t="s">
        <v>581</v>
      </c>
      <c r="D104" s="6" t="s">
        <v>33</v>
      </c>
      <c r="E104" s="6" t="s">
        <v>118</v>
      </c>
      <c r="F104" s="6" t="s">
        <v>582</v>
      </c>
      <c r="G104" s="6" t="s">
        <v>36</v>
      </c>
      <c r="H104" s="6" t="s">
        <v>37</v>
      </c>
      <c r="I104" s="6" t="s">
        <v>171</v>
      </c>
      <c r="J104" s="6" t="s">
        <v>39</v>
      </c>
      <c r="K104" s="6" t="s">
        <v>33</v>
      </c>
      <c r="L104" s="6" t="s">
        <v>40</v>
      </c>
      <c r="M104" s="6" t="s">
        <v>41</v>
      </c>
      <c r="N104" s="6" t="s">
        <v>96</v>
      </c>
      <c r="O104" s="6" t="s">
        <v>43</v>
      </c>
      <c r="P104" s="6" t="s">
        <v>44</v>
      </c>
      <c r="Q104" s="6" t="s">
        <v>45</v>
      </c>
      <c r="R104" s="6"/>
      <c r="S104" s="6" t="s">
        <v>46</v>
      </c>
      <c r="T104" s="6" t="s">
        <v>128</v>
      </c>
      <c r="U104" s="1" t="s">
        <v>68</v>
      </c>
    </row>
    <row r="105" customFormat="false" ht="32.25" hidden="false" customHeight="true" outlineLevel="0" collapsed="false">
      <c r="A105" s="6" t="s">
        <v>583</v>
      </c>
      <c r="B105" s="6" t="s">
        <v>584</v>
      </c>
      <c r="C105" s="6" t="s">
        <v>585</v>
      </c>
      <c r="D105" s="6" t="s">
        <v>33</v>
      </c>
      <c r="E105" s="6" t="s">
        <v>34</v>
      </c>
      <c r="F105" s="6" t="s">
        <v>586</v>
      </c>
      <c r="G105" s="6" t="s">
        <v>36</v>
      </c>
      <c r="H105" s="6" t="s">
        <v>37</v>
      </c>
      <c r="I105" s="6" t="s">
        <v>460</v>
      </c>
      <c r="J105" s="6" t="s">
        <v>39</v>
      </c>
      <c r="K105" s="6" t="s">
        <v>33</v>
      </c>
      <c r="L105" s="6" t="s">
        <v>40</v>
      </c>
      <c r="M105" s="6" t="s">
        <v>41</v>
      </c>
      <c r="N105" s="6" t="s">
        <v>587</v>
      </c>
      <c r="O105" s="6" t="s">
        <v>43</v>
      </c>
      <c r="P105" s="6" t="s">
        <v>44</v>
      </c>
      <c r="Q105" s="6" t="s">
        <v>45</v>
      </c>
      <c r="R105" s="6"/>
      <c r="S105" s="6" t="s">
        <v>46</v>
      </c>
      <c r="T105" s="6" t="s">
        <v>47</v>
      </c>
      <c r="U105" s="1" t="s">
        <v>68</v>
      </c>
    </row>
    <row r="106" customFormat="false" ht="32.25" hidden="false" customHeight="true" outlineLevel="0" collapsed="false">
      <c r="A106" s="6" t="s">
        <v>588</v>
      </c>
      <c r="B106" s="6" t="s">
        <v>589</v>
      </c>
      <c r="C106" s="6" t="s">
        <v>590</v>
      </c>
      <c r="D106" s="6" t="s">
        <v>33</v>
      </c>
      <c r="E106" s="6" t="s">
        <v>72</v>
      </c>
      <c r="F106" s="6" t="s">
        <v>591</v>
      </c>
      <c r="G106" s="6" t="s">
        <v>36</v>
      </c>
      <c r="H106" s="6" t="s">
        <v>37</v>
      </c>
      <c r="I106" s="6" t="s">
        <v>190</v>
      </c>
      <c r="J106" s="6" t="s">
        <v>39</v>
      </c>
      <c r="K106" s="6" t="s">
        <v>33</v>
      </c>
      <c r="L106" s="6" t="s">
        <v>40</v>
      </c>
      <c r="M106" s="6" t="s">
        <v>41</v>
      </c>
      <c r="N106" s="6" t="s">
        <v>115</v>
      </c>
      <c r="O106" s="6" t="s">
        <v>43</v>
      </c>
      <c r="P106" s="6" t="s">
        <v>44</v>
      </c>
      <c r="Q106" s="6" t="s">
        <v>45</v>
      </c>
      <c r="R106" s="6"/>
      <c r="S106" s="6" t="s">
        <v>46</v>
      </c>
      <c r="T106" s="6" t="s">
        <v>67</v>
      </c>
      <c r="U106" s="1" t="s">
        <v>68</v>
      </c>
    </row>
    <row r="107" customFormat="false" ht="32.25" hidden="false" customHeight="true" outlineLevel="0" collapsed="false">
      <c r="A107" s="6" t="s">
        <v>592</v>
      </c>
      <c r="B107" s="6" t="s">
        <v>593</v>
      </c>
      <c r="C107" s="6" t="s">
        <v>594</v>
      </c>
      <c r="D107" s="6" t="s">
        <v>33</v>
      </c>
      <c r="E107" s="6" t="s">
        <v>34</v>
      </c>
      <c r="F107" s="6" t="s">
        <v>582</v>
      </c>
      <c r="G107" s="6" t="s">
        <v>36</v>
      </c>
      <c r="H107" s="6" t="s">
        <v>37</v>
      </c>
      <c r="I107" s="6" t="s">
        <v>293</v>
      </c>
      <c r="J107" s="6" t="s">
        <v>39</v>
      </c>
      <c r="K107" s="6" t="s">
        <v>33</v>
      </c>
      <c r="L107" s="6" t="s">
        <v>40</v>
      </c>
      <c r="M107" s="6" t="s">
        <v>41</v>
      </c>
      <c r="N107" s="6" t="s">
        <v>96</v>
      </c>
      <c r="O107" s="6" t="s">
        <v>43</v>
      </c>
      <c r="P107" s="6" t="s">
        <v>44</v>
      </c>
      <c r="Q107" s="6" t="s">
        <v>45</v>
      </c>
      <c r="R107" s="6"/>
      <c r="S107" s="6" t="s">
        <v>46</v>
      </c>
      <c r="T107" s="6" t="s">
        <v>47</v>
      </c>
      <c r="U107" s="1" t="s">
        <v>68</v>
      </c>
    </row>
    <row r="108" customFormat="false" ht="32.25" hidden="false" customHeight="true" outlineLevel="0" collapsed="false">
      <c r="A108" s="6" t="s">
        <v>595</v>
      </c>
      <c r="B108" s="6" t="s">
        <v>596</v>
      </c>
      <c r="C108" s="6" t="s">
        <v>597</v>
      </c>
      <c r="D108" s="6" t="s">
        <v>33</v>
      </c>
      <c r="E108" s="6" t="s">
        <v>72</v>
      </c>
      <c r="F108" s="6" t="s">
        <v>223</v>
      </c>
      <c r="G108" s="6" t="s">
        <v>36</v>
      </c>
      <c r="H108" s="6" t="s">
        <v>37</v>
      </c>
      <c r="I108" s="6" t="s">
        <v>171</v>
      </c>
      <c r="J108" s="6" t="s">
        <v>39</v>
      </c>
      <c r="K108" s="6" t="s">
        <v>33</v>
      </c>
      <c r="L108" s="6" t="s">
        <v>40</v>
      </c>
      <c r="M108" s="6" t="s">
        <v>41</v>
      </c>
      <c r="N108" s="6" t="s">
        <v>224</v>
      </c>
      <c r="O108" s="6" t="s">
        <v>65</v>
      </c>
      <c r="P108" s="6" t="s">
        <v>44</v>
      </c>
      <c r="Q108" s="6" t="s">
        <v>66</v>
      </c>
      <c r="R108" s="6"/>
      <c r="S108" s="6" t="s">
        <v>46</v>
      </c>
      <c r="T108" s="6" t="s">
        <v>67</v>
      </c>
      <c r="U108" s="1" t="s">
        <v>68</v>
      </c>
    </row>
    <row r="109" customFormat="false" ht="42.75" hidden="false" customHeight="true" outlineLevel="0" collapsed="false">
      <c r="A109" s="6" t="s">
        <v>598</v>
      </c>
      <c r="B109" s="6" t="s">
        <v>599</v>
      </c>
      <c r="C109" s="6" t="s">
        <v>600</v>
      </c>
      <c r="D109" s="6" t="s">
        <v>33</v>
      </c>
      <c r="E109" s="6" t="s">
        <v>34</v>
      </c>
      <c r="F109" s="6" t="s">
        <v>115</v>
      </c>
      <c r="G109" s="6" t="s">
        <v>120</v>
      </c>
      <c r="H109" s="6" t="s">
        <v>121</v>
      </c>
      <c r="I109" s="6" t="s">
        <v>548</v>
      </c>
      <c r="J109" s="6" t="s">
        <v>123</v>
      </c>
      <c r="K109" s="6" t="s">
        <v>33</v>
      </c>
      <c r="L109" s="6" t="s">
        <v>124</v>
      </c>
      <c r="M109" s="6" t="s">
        <v>125</v>
      </c>
      <c r="N109" s="6" t="s">
        <v>115</v>
      </c>
      <c r="O109" s="6" t="s">
        <v>43</v>
      </c>
      <c r="P109" s="6" t="s">
        <v>44</v>
      </c>
      <c r="Q109" s="6" t="s">
        <v>126</v>
      </c>
      <c r="R109" s="6"/>
      <c r="S109" s="6" t="s">
        <v>46</v>
      </c>
      <c r="T109" s="6" t="s">
        <v>47</v>
      </c>
      <c r="U109" s="1" t="s">
        <v>68</v>
      </c>
    </row>
    <row r="110" customFormat="false" ht="42.75" hidden="false" customHeight="true" outlineLevel="0" collapsed="false">
      <c r="A110" s="6" t="s">
        <v>601</v>
      </c>
      <c r="B110" s="6" t="s">
        <v>601</v>
      </c>
      <c r="C110" s="6" t="s">
        <v>602</v>
      </c>
      <c r="D110" s="6" t="s">
        <v>33</v>
      </c>
      <c r="E110" s="6" t="s">
        <v>34</v>
      </c>
      <c r="F110" s="6" t="s">
        <v>96</v>
      </c>
      <c r="G110" s="6" t="s">
        <v>120</v>
      </c>
      <c r="H110" s="6" t="s">
        <v>121</v>
      </c>
      <c r="I110" s="6" t="s">
        <v>548</v>
      </c>
      <c r="J110" s="6" t="s">
        <v>123</v>
      </c>
      <c r="K110" s="6" t="s">
        <v>33</v>
      </c>
      <c r="L110" s="6" t="s">
        <v>124</v>
      </c>
      <c r="M110" s="6" t="s">
        <v>125</v>
      </c>
      <c r="N110" s="6" t="s">
        <v>96</v>
      </c>
      <c r="O110" s="6" t="s">
        <v>43</v>
      </c>
      <c r="P110" s="6" t="s">
        <v>44</v>
      </c>
      <c r="Q110" s="6" t="s">
        <v>126</v>
      </c>
      <c r="R110" s="6"/>
      <c r="S110" s="6" t="s">
        <v>46</v>
      </c>
      <c r="T110" s="6" t="s">
        <v>47</v>
      </c>
      <c r="U110" s="1" t="s">
        <v>68</v>
      </c>
    </row>
    <row r="111" customFormat="false" ht="42.75" hidden="false" customHeight="true" outlineLevel="0" collapsed="false">
      <c r="A111" s="6" t="s">
        <v>603</v>
      </c>
      <c r="B111" s="6" t="s">
        <v>604</v>
      </c>
      <c r="C111" s="6" t="s">
        <v>605</v>
      </c>
      <c r="D111" s="6" t="s">
        <v>33</v>
      </c>
      <c r="E111" s="6" t="s">
        <v>118</v>
      </c>
      <c r="F111" s="6" t="s">
        <v>96</v>
      </c>
      <c r="G111" s="6" t="s">
        <v>120</v>
      </c>
      <c r="H111" s="6" t="s">
        <v>121</v>
      </c>
      <c r="I111" s="6" t="s">
        <v>606</v>
      </c>
      <c r="J111" s="6" t="s">
        <v>123</v>
      </c>
      <c r="K111" s="6" t="s">
        <v>33</v>
      </c>
      <c r="L111" s="6" t="s">
        <v>124</v>
      </c>
      <c r="M111" s="6" t="s">
        <v>125</v>
      </c>
      <c r="N111" s="6" t="s">
        <v>96</v>
      </c>
      <c r="O111" s="6" t="s">
        <v>43</v>
      </c>
      <c r="P111" s="6" t="s">
        <v>44</v>
      </c>
      <c r="Q111" s="6" t="s">
        <v>126</v>
      </c>
      <c r="R111" s="6"/>
      <c r="S111" s="6" t="s">
        <v>46</v>
      </c>
      <c r="T111" s="6" t="s">
        <v>128</v>
      </c>
      <c r="U111" s="1" t="s">
        <v>68</v>
      </c>
    </row>
    <row r="112" customFormat="false" ht="32.25" hidden="false" customHeight="true" outlineLevel="0" collapsed="false">
      <c r="A112" s="6" t="s">
        <v>607</v>
      </c>
      <c r="B112" s="6" t="s">
        <v>608</v>
      </c>
      <c r="C112" s="6" t="s">
        <v>609</v>
      </c>
      <c r="D112" s="6" t="s">
        <v>610</v>
      </c>
      <c r="E112" s="6" t="s">
        <v>611</v>
      </c>
      <c r="F112" s="6" t="s">
        <v>612</v>
      </c>
      <c r="G112" s="6" t="s">
        <v>613</v>
      </c>
      <c r="H112" s="6" t="s">
        <v>614</v>
      </c>
      <c r="I112" s="6" t="s">
        <v>376</v>
      </c>
      <c r="J112" s="6" t="s">
        <v>615</v>
      </c>
      <c r="K112" s="6" t="s">
        <v>33</v>
      </c>
      <c r="L112" s="6" t="s">
        <v>124</v>
      </c>
      <c r="M112" s="6" t="s">
        <v>125</v>
      </c>
      <c r="N112" s="6" t="s">
        <v>96</v>
      </c>
      <c r="O112" s="6" t="s">
        <v>43</v>
      </c>
      <c r="P112" s="6" t="s">
        <v>44</v>
      </c>
      <c r="Q112" s="6" t="s">
        <v>126</v>
      </c>
      <c r="R112" s="6"/>
      <c r="S112" s="6" t="s">
        <v>46</v>
      </c>
      <c r="T112" s="6" t="s">
        <v>98</v>
      </c>
      <c r="U112" s="1" t="s">
        <v>68</v>
      </c>
    </row>
    <row r="113" customFormat="false" ht="32.25" hidden="false" customHeight="true" outlineLevel="0" collapsed="false">
      <c r="A113" s="6" t="s">
        <v>616</v>
      </c>
      <c r="B113" s="6" t="s">
        <v>50</v>
      </c>
      <c r="C113" s="6" t="s">
        <v>617</v>
      </c>
      <c r="D113" s="6" t="s">
        <v>33</v>
      </c>
      <c r="E113" s="6" t="s">
        <v>118</v>
      </c>
      <c r="F113" s="6" t="s">
        <v>305</v>
      </c>
      <c r="G113" s="6" t="s">
        <v>36</v>
      </c>
      <c r="H113" s="6" t="s">
        <v>37</v>
      </c>
      <c r="I113" s="6" t="s">
        <v>143</v>
      </c>
      <c r="J113" s="6" t="s">
        <v>39</v>
      </c>
      <c r="K113" s="6" t="s">
        <v>33</v>
      </c>
      <c r="L113" s="6" t="s">
        <v>40</v>
      </c>
      <c r="M113" s="6" t="s">
        <v>41</v>
      </c>
      <c r="N113" s="6" t="s">
        <v>272</v>
      </c>
      <c r="O113" s="6" t="s">
        <v>43</v>
      </c>
      <c r="P113" s="6" t="s">
        <v>44</v>
      </c>
      <c r="Q113" s="6" t="s">
        <v>45</v>
      </c>
      <c r="R113" s="6"/>
      <c r="S113" s="6" t="s">
        <v>46</v>
      </c>
      <c r="T113" s="6" t="s">
        <v>128</v>
      </c>
      <c r="U113" s="1" t="s">
        <v>68</v>
      </c>
    </row>
    <row r="114" customFormat="false" ht="32.25" hidden="false" customHeight="true" outlineLevel="0" collapsed="false">
      <c r="A114" s="6" t="s">
        <v>618</v>
      </c>
      <c r="B114" s="6" t="s">
        <v>50</v>
      </c>
      <c r="C114" s="6" t="s">
        <v>619</v>
      </c>
      <c r="D114" s="6" t="s">
        <v>33</v>
      </c>
      <c r="E114" s="6" t="s">
        <v>118</v>
      </c>
      <c r="F114" s="6" t="s">
        <v>459</v>
      </c>
      <c r="G114" s="6" t="s">
        <v>36</v>
      </c>
      <c r="H114" s="6" t="s">
        <v>37</v>
      </c>
      <c r="I114" s="6" t="s">
        <v>620</v>
      </c>
      <c r="J114" s="6" t="s">
        <v>39</v>
      </c>
      <c r="K114" s="6" t="s">
        <v>33</v>
      </c>
      <c r="L114" s="6" t="s">
        <v>40</v>
      </c>
      <c r="M114" s="6" t="s">
        <v>41</v>
      </c>
      <c r="N114" s="6" t="s">
        <v>461</v>
      </c>
      <c r="O114" s="6" t="s">
        <v>65</v>
      </c>
      <c r="P114" s="6" t="s">
        <v>44</v>
      </c>
      <c r="Q114" s="6" t="s">
        <v>66</v>
      </c>
      <c r="R114" s="6"/>
      <c r="S114" s="6" t="s">
        <v>46</v>
      </c>
      <c r="T114" s="6" t="s">
        <v>128</v>
      </c>
      <c r="U114" s="1" t="s">
        <v>68</v>
      </c>
    </row>
    <row r="115" customFormat="false" ht="42.75" hidden="false" customHeight="true" outlineLevel="0" collapsed="false">
      <c r="A115" s="6" t="s">
        <v>621</v>
      </c>
      <c r="B115" s="6" t="s">
        <v>622</v>
      </c>
      <c r="C115" s="6" t="s">
        <v>623</v>
      </c>
      <c r="D115" s="6" t="s">
        <v>33</v>
      </c>
      <c r="E115" s="6" t="s">
        <v>34</v>
      </c>
      <c r="F115" s="6" t="s">
        <v>42</v>
      </c>
      <c r="G115" s="6" t="s">
        <v>120</v>
      </c>
      <c r="H115" s="6" t="s">
        <v>121</v>
      </c>
      <c r="I115" s="6" t="s">
        <v>322</v>
      </c>
      <c r="J115" s="6" t="s">
        <v>123</v>
      </c>
      <c r="K115" s="6" t="s">
        <v>33</v>
      </c>
      <c r="L115" s="6" t="s">
        <v>124</v>
      </c>
      <c r="M115" s="6" t="s">
        <v>125</v>
      </c>
      <c r="N115" s="6" t="s">
        <v>42</v>
      </c>
      <c r="O115" s="6" t="s">
        <v>43</v>
      </c>
      <c r="P115" s="6" t="s">
        <v>44</v>
      </c>
      <c r="Q115" s="6" t="s">
        <v>126</v>
      </c>
      <c r="R115" s="6"/>
      <c r="S115" s="6" t="s">
        <v>46</v>
      </c>
      <c r="T115" s="6" t="s">
        <v>47</v>
      </c>
      <c r="U115" s="1" t="s">
        <v>48</v>
      </c>
    </row>
    <row r="116" customFormat="false" ht="32.25" hidden="false" customHeight="true" outlineLevel="0" collapsed="false">
      <c r="A116" s="6" t="s">
        <v>624</v>
      </c>
      <c r="B116" s="6" t="s">
        <v>625</v>
      </c>
      <c r="C116" s="6" t="s">
        <v>626</v>
      </c>
      <c r="D116" s="6" t="s">
        <v>33</v>
      </c>
      <c r="E116" s="6" t="s">
        <v>118</v>
      </c>
      <c r="F116" s="6" t="s">
        <v>569</v>
      </c>
      <c r="G116" s="6" t="s">
        <v>36</v>
      </c>
      <c r="H116" s="6" t="s">
        <v>37</v>
      </c>
      <c r="I116" s="6" t="s">
        <v>200</v>
      </c>
      <c r="J116" s="6" t="s">
        <v>350</v>
      </c>
      <c r="K116" s="6" t="s">
        <v>351</v>
      </c>
      <c r="L116" s="6" t="s">
        <v>40</v>
      </c>
      <c r="M116" s="6" t="s">
        <v>41</v>
      </c>
      <c r="N116" s="6" t="s">
        <v>104</v>
      </c>
      <c r="O116" s="6" t="s">
        <v>43</v>
      </c>
      <c r="P116" s="6" t="s">
        <v>97</v>
      </c>
      <c r="Q116" s="6" t="s">
        <v>66</v>
      </c>
      <c r="R116" s="6"/>
      <c r="S116" s="6" t="s">
        <v>46</v>
      </c>
      <c r="T116" s="6" t="s">
        <v>128</v>
      </c>
      <c r="U116" s="1" t="s">
        <v>68</v>
      </c>
    </row>
    <row r="117" customFormat="false" ht="32.25" hidden="false" customHeight="true" outlineLevel="0" collapsed="false">
      <c r="A117" s="6" t="s">
        <v>627</v>
      </c>
      <c r="B117" s="6" t="s">
        <v>628</v>
      </c>
      <c r="C117" s="6" t="s">
        <v>629</v>
      </c>
      <c r="D117" s="6" t="s">
        <v>33</v>
      </c>
      <c r="E117" s="6" t="s">
        <v>52</v>
      </c>
      <c r="F117" s="6" t="s">
        <v>630</v>
      </c>
      <c r="G117" s="6" t="s">
        <v>36</v>
      </c>
      <c r="H117" s="6" t="s">
        <v>37</v>
      </c>
      <c r="I117" s="6" t="s">
        <v>631</v>
      </c>
      <c r="J117" s="6" t="s">
        <v>39</v>
      </c>
      <c r="K117" s="6" t="s">
        <v>33</v>
      </c>
      <c r="L117" s="6" t="s">
        <v>40</v>
      </c>
      <c r="M117" s="6" t="s">
        <v>41</v>
      </c>
      <c r="N117" s="6" t="s">
        <v>632</v>
      </c>
      <c r="O117" s="6" t="s">
        <v>77</v>
      </c>
      <c r="P117" s="6" t="s">
        <v>44</v>
      </c>
      <c r="Q117" s="6" t="s">
        <v>66</v>
      </c>
      <c r="R117" s="6"/>
      <c r="S117" s="6" t="s">
        <v>46</v>
      </c>
      <c r="T117" s="6" t="s">
        <v>56</v>
      </c>
      <c r="U117" s="1" t="s">
        <v>68</v>
      </c>
    </row>
    <row r="118" customFormat="false" ht="32.25" hidden="false" customHeight="true" outlineLevel="0" collapsed="false">
      <c r="A118" s="6" t="s">
        <v>633</v>
      </c>
      <c r="B118" s="6" t="s">
        <v>634</v>
      </c>
      <c r="C118" s="6" t="s">
        <v>635</v>
      </c>
      <c r="D118" s="6" t="s">
        <v>33</v>
      </c>
      <c r="E118" s="6" t="s">
        <v>52</v>
      </c>
      <c r="F118" s="6" t="s">
        <v>636</v>
      </c>
      <c r="G118" s="6" t="s">
        <v>36</v>
      </c>
      <c r="H118" s="6" t="s">
        <v>37</v>
      </c>
      <c r="I118" s="6" t="s">
        <v>574</v>
      </c>
      <c r="J118" s="6" t="s">
        <v>350</v>
      </c>
      <c r="K118" s="6" t="s">
        <v>351</v>
      </c>
      <c r="L118" s="6" t="s">
        <v>40</v>
      </c>
      <c r="M118" s="6" t="s">
        <v>41</v>
      </c>
      <c r="N118" s="6" t="s">
        <v>637</v>
      </c>
      <c r="O118" s="6" t="s">
        <v>65</v>
      </c>
      <c r="P118" s="6" t="s">
        <v>97</v>
      </c>
      <c r="Q118" s="6" t="s">
        <v>66</v>
      </c>
      <c r="R118" s="6"/>
      <c r="S118" s="6" t="s">
        <v>46</v>
      </c>
      <c r="T118" s="6" t="s">
        <v>56</v>
      </c>
      <c r="U118" s="1" t="s">
        <v>68</v>
      </c>
    </row>
    <row r="119" customFormat="false" ht="32.25" hidden="false" customHeight="true" outlineLevel="0" collapsed="false">
      <c r="A119" s="6" t="s">
        <v>638</v>
      </c>
      <c r="B119" s="6" t="s">
        <v>639</v>
      </c>
      <c r="C119" s="6" t="s">
        <v>640</v>
      </c>
      <c r="D119" s="6" t="s">
        <v>33</v>
      </c>
      <c r="E119" s="6" t="s">
        <v>118</v>
      </c>
      <c r="F119" s="6" t="s">
        <v>35</v>
      </c>
      <c r="G119" s="6" t="s">
        <v>36</v>
      </c>
      <c r="H119" s="6" t="s">
        <v>37</v>
      </c>
      <c r="I119" s="6" t="s">
        <v>349</v>
      </c>
      <c r="J119" s="6" t="s">
        <v>39</v>
      </c>
      <c r="K119" s="6" t="s">
        <v>33</v>
      </c>
      <c r="L119" s="6" t="s">
        <v>40</v>
      </c>
      <c r="M119" s="6" t="s">
        <v>41</v>
      </c>
      <c r="N119" s="6" t="s">
        <v>42</v>
      </c>
      <c r="O119" s="6" t="s">
        <v>43</v>
      </c>
      <c r="P119" s="6" t="s">
        <v>44</v>
      </c>
      <c r="Q119" s="6" t="s">
        <v>45</v>
      </c>
      <c r="R119" s="6"/>
      <c r="S119" s="6" t="s">
        <v>46</v>
      </c>
      <c r="T119" s="6" t="s">
        <v>128</v>
      </c>
      <c r="U119" s="1" t="s">
        <v>48</v>
      </c>
    </row>
    <row r="120" customFormat="false" ht="42.75" hidden="false" customHeight="true" outlineLevel="0" collapsed="false">
      <c r="A120" s="6" t="s">
        <v>641</v>
      </c>
      <c r="B120" s="6" t="s">
        <v>642</v>
      </c>
      <c r="C120" s="6" t="s">
        <v>643</v>
      </c>
      <c r="D120" s="6" t="s">
        <v>33</v>
      </c>
      <c r="E120" s="6" t="s">
        <v>34</v>
      </c>
      <c r="F120" s="6" t="s">
        <v>42</v>
      </c>
      <c r="G120" s="6" t="s">
        <v>120</v>
      </c>
      <c r="H120" s="6" t="s">
        <v>121</v>
      </c>
      <c r="I120" s="6" t="s">
        <v>210</v>
      </c>
      <c r="J120" s="6" t="s">
        <v>123</v>
      </c>
      <c r="K120" s="6" t="s">
        <v>33</v>
      </c>
      <c r="L120" s="6" t="s">
        <v>124</v>
      </c>
      <c r="M120" s="6" t="s">
        <v>125</v>
      </c>
      <c r="N120" s="6" t="s">
        <v>42</v>
      </c>
      <c r="O120" s="6" t="s">
        <v>43</v>
      </c>
      <c r="P120" s="6" t="s">
        <v>44</v>
      </c>
      <c r="Q120" s="6" t="s">
        <v>126</v>
      </c>
      <c r="R120" s="6"/>
      <c r="S120" s="6" t="s">
        <v>46</v>
      </c>
      <c r="T120" s="6" t="s">
        <v>47</v>
      </c>
      <c r="U120" s="1" t="s">
        <v>48</v>
      </c>
    </row>
    <row r="121" customFormat="false" ht="32.25" hidden="false" customHeight="true" outlineLevel="0" collapsed="false">
      <c r="A121" s="6" t="s">
        <v>644</v>
      </c>
      <c r="B121" s="6" t="s">
        <v>50</v>
      </c>
      <c r="C121" s="6" t="s">
        <v>645</v>
      </c>
      <c r="D121" s="6" t="s">
        <v>33</v>
      </c>
      <c r="E121" s="6" t="s">
        <v>67</v>
      </c>
      <c r="F121" s="6" t="s">
        <v>354</v>
      </c>
      <c r="G121" s="6" t="s">
        <v>355</v>
      </c>
      <c r="H121" s="6" t="s">
        <v>356</v>
      </c>
      <c r="I121" s="6" t="s">
        <v>646</v>
      </c>
      <c r="J121" s="6" t="s">
        <v>358</v>
      </c>
      <c r="K121" s="6" t="s">
        <v>359</v>
      </c>
      <c r="L121" s="6" t="s">
        <v>94</v>
      </c>
      <c r="M121" s="6" t="s">
        <v>360</v>
      </c>
      <c r="N121" s="6" t="s">
        <v>64</v>
      </c>
      <c r="O121" s="6" t="s">
        <v>65</v>
      </c>
      <c r="P121" s="6" t="s">
        <v>97</v>
      </c>
      <c r="Q121" s="6" t="s">
        <v>66</v>
      </c>
      <c r="R121" s="6"/>
      <c r="S121" s="6" t="s">
        <v>46</v>
      </c>
      <c r="T121" s="6" t="s">
        <v>67</v>
      </c>
      <c r="U121" s="1" t="s">
        <v>68</v>
      </c>
    </row>
    <row r="122" customFormat="false" ht="32.25" hidden="false" customHeight="true" outlineLevel="0" collapsed="false">
      <c r="A122" s="6" t="s">
        <v>647</v>
      </c>
      <c r="B122" s="6" t="s">
        <v>648</v>
      </c>
      <c r="C122" s="6" t="s">
        <v>649</v>
      </c>
      <c r="D122" s="6" t="s">
        <v>33</v>
      </c>
      <c r="E122" s="6" t="s">
        <v>187</v>
      </c>
      <c r="F122" s="6" t="s">
        <v>354</v>
      </c>
      <c r="G122" s="6" t="s">
        <v>650</v>
      </c>
      <c r="H122" s="6" t="s">
        <v>170</v>
      </c>
      <c r="I122" s="6" t="s">
        <v>190</v>
      </c>
      <c r="J122" s="6" t="s">
        <v>39</v>
      </c>
      <c r="K122" s="6" t="s">
        <v>33</v>
      </c>
      <c r="L122" s="6" t="s">
        <v>94</v>
      </c>
      <c r="M122" s="6" t="s">
        <v>41</v>
      </c>
      <c r="N122" s="6" t="s">
        <v>64</v>
      </c>
      <c r="O122" s="6" t="s">
        <v>65</v>
      </c>
      <c r="P122" s="6" t="s">
        <v>44</v>
      </c>
      <c r="Q122" s="6" t="s">
        <v>66</v>
      </c>
      <c r="R122" s="6"/>
      <c r="S122" s="6" t="s">
        <v>46</v>
      </c>
      <c r="T122" s="6" t="s">
        <v>47</v>
      </c>
      <c r="U122" s="1" t="s">
        <v>68</v>
      </c>
    </row>
    <row r="123" customFormat="false" ht="21.75" hidden="false" customHeight="true" outlineLevel="0" collapsed="false">
      <c r="A123" s="6" t="s">
        <v>651</v>
      </c>
      <c r="B123" s="6" t="s">
        <v>652</v>
      </c>
      <c r="C123" s="6" t="s">
        <v>653</v>
      </c>
      <c r="D123" s="6" t="s">
        <v>654</v>
      </c>
      <c r="E123" s="6" t="s">
        <v>655</v>
      </c>
      <c r="F123" s="6" t="s">
        <v>64</v>
      </c>
      <c r="G123" s="6" t="s">
        <v>656</v>
      </c>
      <c r="H123" s="6" t="s">
        <v>657</v>
      </c>
      <c r="I123" s="6" t="s">
        <v>658</v>
      </c>
      <c r="J123" s="6" t="s">
        <v>659</v>
      </c>
      <c r="K123" s="6" t="s">
        <v>660</v>
      </c>
      <c r="L123" s="6" t="s">
        <v>94</v>
      </c>
      <c r="M123" s="6" t="s">
        <v>360</v>
      </c>
      <c r="N123" s="6" t="s">
        <v>64</v>
      </c>
      <c r="O123" s="6" t="s">
        <v>65</v>
      </c>
      <c r="P123" s="6" t="s">
        <v>97</v>
      </c>
      <c r="Q123" s="6" t="s">
        <v>66</v>
      </c>
      <c r="R123" s="6" t="s">
        <v>661</v>
      </c>
      <c r="S123" s="6" t="s">
        <v>183</v>
      </c>
      <c r="T123" s="6" t="s">
        <v>56</v>
      </c>
      <c r="U123" s="1" t="s">
        <v>68</v>
      </c>
    </row>
    <row r="124" customFormat="false" ht="42.75" hidden="false" customHeight="true" outlineLevel="0" collapsed="false">
      <c r="A124" s="6" t="s">
        <v>662</v>
      </c>
      <c r="B124" s="6" t="s">
        <v>663</v>
      </c>
      <c r="C124" s="6" t="s">
        <v>664</v>
      </c>
      <c r="D124" s="6" t="s">
        <v>33</v>
      </c>
      <c r="E124" s="6" t="s">
        <v>118</v>
      </c>
      <c r="F124" s="6" t="s">
        <v>42</v>
      </c>
      <c r="G124" s="6" t="s">
        <v>120</v>
      </c>
      <c r="H124" s="6" t="s">
        <v>121</v>
      </c>
      <c r="I124" s="6" t="s">
        <v>665</v>
      </c>
      <c r="J124" s="6" t="s">
        <v>123</v>
      </c>
      <c r="K124" s="6" t="s">
        <v>33</v>
      </c>
      <c r="L124" s="6" t="s">
        <v>124</v>
      </c>
      <c r="M124" s="6" t="s">
        <v>125</v>
      </c>
      <c r="N124" s="6" t="s">
        <v>42</v>
      </c>
      <c r="O124" s="6" t="s">
        <v>43</v>
      </c>
      <c r="P124" s="6" t="s">
        <v>44</v>
      </c>
      <c r="Q124" s="6" t="s">
        <v>126</v>
      </c>
      <c r="R124" s="6"/>
      <c r="S124" s="6" t="s">
        <v>46</v>
      </c>
      <c r="T124" s="6" t="s">
        <v>128</v>
      </c>
      <c r="U124" s="1" t="s">
        <v>48</v>
      </c>
    </row>
    <row r="125" customFormat="false" ht="42.75" hidden="false" customHeight="true" outlineLevel="0" collapsed="false">
      <c r="A125" s="6" t="s">
        <v>666</v>
      </c>
      <c r="B125" s="6" t="s">
        <v>667</v>
      </c>
      <c r="C125" s="6" t="s">
        <v>668</v>
      </c>
      <c r="D125" s="6" t="s">
        <v>33</v>
      </c>
      <c r="E125" s="6" t="s">
        <v>118</v>
      </c>
      <c r="F125" s="6" t="s">
        <v>231</v>
      </c>
      <c r="G125" s="6" t="s">
        <v>120</v>
      </c>
      <c r="H125" s="6" t="s">
        <v>121</v>
      </c>
      <c r="I125" s="6" t="s">
        <v>669</v>
      </c>
      <c r="J125" s="6" t="s">
        <v>123</v>
      </c>
      <c r="K125" s="6" t="s">
        <v>33</v>
      </c>
      <c r="L125" s="6" t="s">
        <v>124</v>
      </c>
      <c r="M125" s="6" t="s">
        <v>125</v>
      </c>
      <c r="N125" s="6" t="s">
        <v>231</v>
      </c>
      <c r="O125" s="6" t="s">
        <v>43</v>
      </c>
      <c r="P125" s="6" t="s">
        <v>44</v>
      </c>
      <c r="Q125" s="6" t="s">
        <v>126</v>
      </c>
      <c r="R125" s="6"/>
      <c r="S125" s="6" t="s">
        <v>46</v>
      </c>
      <c r="T125" s="6" t="s">
        <v>128</v>
      </c>
      <c r="U125" s="1" t="s">
        <v>48</v>
      </c>
    </row>
    <row r="126" customFormat="false" ht="21.75" hidden="false" customHeight="true" outlineLevel="0" collapsed="false">
      <c r="A126" s="6" t="s">
        <v>670</v>
      </c>
      <c r="B126" s="6" t="s">
        <v>671</v>
      </c>
      <c r="C126" s="6" t="s">
        <v>672</v>
      </c>
      <c r="D126" s="6" t="s">
        <v>673</v>
      </c>
      <c r="E126" s="6" t="s">
        <v>252</v>
      </c>
      <c r="F126" s="6" t="s">
        <v>219</v>
      </c>
      <c r="G126" s="6" t="s">
        <v>674</v>
      </c>
      <c r="H126" s="6" t="s">
        <v>675</v>
      </c>
      <c r="I126" s="6" t="s">
        <v>676</v>
      </c>
      <c r="J126" s="6" t="s">
        <v>33</v>
      </c>
      <c r="K126" s="6" t="s">
        <v>33</v>
      </c>
      <c r="L126" s="6" t="s">
        <v>124</v>
      </c>
      <c r="M126" s="6" t="s">
        <v>677</v>
      </c>
      <c r="N126" s="6" t="s">
        <v>219</v>
      </c>
      <c r="O126" s="6" t="s">
        <v>43</v>
      </c>
      <c r="P126" s="6" t="s">
        <v>44</v>
      </c>
      <c r="Q126" s="6" t="s">
        <v>126</v>
      </c>
      <c r="R126" s="6" t="s">
        <v>678</v>
      </c>
      <c r="S126" s="6" t="s">
        <v>183</v>
      </c>
      <c r="T126" s="6" t="s">
        <v>98</v>
      </c>
      <c r="U126" s="1" t="s">
        <v>68</v>
      </c>
    </row>
    <row r="127" customFormat="false" ht="42.75" hidden="false" customHeight="true" outlineLevel="0" collapsed="false">
      <c r="A127" s="6" t="s">
        <v>679</v>
      </c>
      <c r="B127" s="6" t="s">
        <v>680</v>
      </c>
      <c r="C127" s="6" t="s">
        <v>681</v>
      </c>
      <c r="D127" s="6" t="s">
        <v>33</v>
      </c>
      <c r="E127" s="6" t="s">
        <v>34</v>
      </c>
      <c r="F127" s="6" t="s">
        <v>42</v>
      </c>
      <c r="G127" s="6" t="s">
        <v>120</v>
      </c>
      <c r="H127" s="6" t="s">
        <v>121</v>
      </c>
      <c r="I127" s="6" t="s">
        <v>682</v>
      </c>
      <c r="J127" s="6" t="s">
        <v>123</v>
      </c>
      <c r="K127" s="6" t="s">
        <v>33</v>
      </c>
      <c r="L127" s="6" t="s">
        <v>124</v>
      </c>
      <c r="M127" s="6" t="s">
        <v>125</v>
      </c>
      <c r="N127" s="6" t="s">
        <v>42</v>
      </c>
      <c r="O127" s="6" t="s">
        <v>43</v>
      </c>
      <c r="P127" s="6" t="s">
        <v>44</v>
      </c>
      <c r="Q127" s="6" t="s">
        <v>126</v>
      </c>
      <c r="R127" s="6"/>
      <c r="S127" s="6" t="s">
        <v>46</v>
      </c>
      <c r="T127" s="6" t="s">
        <v>47</v>
      </c>
      <c r="U127" s="1" t="s">
        <v>48</v>
      </c>
    </row>
    <row r="128" customFormat="false" ht="42.75" hidden="false" customHeight="true" outlineLevel="0" collapsed="false">
      <c r="A128" s="6" t="s">
        <v>683</v>
      </c>
      <c r="B128" s="6" t="s">
        <v>684</v>
      </c>
      <c r="C128" s="6" t="s">
        <v>685</v>
      </c>
      <c r="D128" s="6" t="s">
        <v>33</v>
      </c>
      <c r="E128" s="6" t="s">
        <v>686</v>
      </c>
      <c r="F128" s="6" t="s">
        <v>687</v>
      </c>
      <c r="G128" s="6" t="s">
        <v>688</v>
      </c>
      <c r="H128" s="6" t="s">
        <v>689</v>
      </c>
      <c r="I128" s="6" t="s">
        <v>143</v>
      </c>
      <c r="J128" s="6" t="s">
        <v>690</v>
      </c>
      <c r="K128" s="6" t="s">
        <v>691</v>
      </c>
      <c r="L128" s="6" t="s">
        <v>94</v>
      </c>
      <c r="M128" s="6" t="s">
        <v>41</v>
      </c>
      <c r="N128" s="6" t="s">
        <v>42</v>
      </c>
      <c r="O128" s="6" t="s">
        <v>43</v>
      </c>
      <c r="P128" s="6" t="s">
        <v>692</v>
      </c>
      <c r="Q128" s="6" t="s">
        <v>66</v>
      </c>
      <c r="R128" s="6" t="s">
        <v>693</v>
      </c>
      <c r="S128" s="6" t="s">
        <v>46</v>
      </c>
      <c r="T128" s="6" t="s">
        <v>128</v>
      </c>
      <c r="U128" s="1" t="s">
        <v>48</v>
      </c>
    </row>
    <row r="129" customFormat="false" ht="32.25" hidden="false" customHeight="true" outlineLevel="0" collapsed="false">
      <c r="A129" s="6" t="s">
        <v>694</v>
      </c>
      <c r="B129" s="6" t="s">
        <v>695</v>
      </c>
      <c r="C129" s="6" t="s">
        <v>696</v>
      </c>
      <c r="D129" s="6" t="s">
        <v>697</v>
      </c>
      <c r="E129" s="6" t="s">
        <v>698</v>
      </c>
      <c r="F129" s="6" t="s">
        <v>699</v>
      </c>
      <c r="G129" s="6" t="s">
        <v>700</v>
      </c>
      <c r="H129" s="6" t="s">
        <v>701</v>
      </c>
      <c r="I129" s="6" t="s">
        <v>507</v>
      </c>
      <c r="J129" s="6" t="s">
        <v>702</v>
      </c>
      <c r="K129" s="6" t="s">
        <v>703</v>
      </c>
      <c r="L129" s="6" t="s">
        <v>94</v>
      </c>
      <c r="M129" s="6" t="s">
        <v>704</v>
      </c>
      <c r="N129" s="6" t="s">
        <v>132</v>
      </c>
      <c r="O129" s="6" t="s">
        <v>43</v>
      </c>
      <c r="P129" s="6" t="s">
        <v>97</v>
      </c>
      <c r="Q129" s="6" t="s">
        <v>66</v>
      </c>
      <c r="R129" s="6"/>
      <c r="S129" s="6" t="s">
        <v>46</v>
      </c>
      <c r="T129" s="6" t="s">
        <v>128</v>
      </c>
      <c r="U129" s="1" t="s">
        <v>68</v>
      </c>
    </row>
    <row r="130" customFormat="false" ht="32.25" hidden="false" customHeight="true" outlineLevel="0" collapsed="false">
      <c r="A130" s="6" t="s">
        <v>705</v>
      </c>
      <c r="B130" s="6" t="s">
        <v>706</v>
      </c>
      <c r="C130" s="6" t="s">
        <v>707</v>
      </c>
      <c r="D130" s="6" t="s">
        <v>33</v>
      </c>
      <c r="E130" s="6" t="s">
        <v>52</v>
      </c>
      <c r="F130" s="6" t="s">
        <v>708</v>
      </c>
      <c r="G130" s="6" t="s">
        <v>36</v>
      </c>
      <c r="H130" s="6" t="s">
        <v>37</v>
      </c>
      <c r="I130" s="6" t="s">
        <v>709</v>
      </c>
      <c r="J130" s="6" t="s">
        <v>39</v>
      </c>
      <c r="K130" s="6" t="s">
        <v>33</v>
      </c>
      <c r="L130" s="6" t="s">
        <v>40</v>
      </c>
      <c r="M130" s="6" t="s">
        <v>41</v>
      </c>
      <c r="N130" s="6" t="s">
        <v>331</v>
      </c>
      <c r="O130" s="6" t="s">
        <v>65</v>
      </c>
      <c r="P130" s="6" t="s">
        <v>44</v>
      </c>
      <c r="Q130" s="6" t="s">
        <v>66</v>
      </c>
      <c r="R130" s="6"/>
      <c r="S130" s="6" t="s">
        <v>46</v>
      </c>
      <c r="T130" s="6" t="s">
        <v>56</v>
      </c>
      <c r="U130" s="1" t="s">
        <v>68</v>
      </c>
    </row>
    <row r="131" customFormat="false" ht="32.25" hidden="false" customHeight="true" outlineLevel="0" collapsed="false">
      <c r="A131" s="6" t="s">
        <v>710</v>
      </c>
      <c r="B131" s="6" t="s">
        <v>711</v>
      </c>
      <c r="C131" s="6" t="s">
        <v>712</v>
      </c>
      <c r="D131" s="6" t="s">
        <v>33</v>
      </c>
      <c r="E131" s="6" t="s">
        <v>118</v>
      </c>
      <c r="F131" s="6" t="s">
        <v>53</v>
      </c>
      <c r="G131" s="6" t="s">
        <v>36</v>
      </c>
      <c r="H131" s="6" t="s">
        <v>37</v>
      </c>
      <c r="I131" s="6" t="s">
        <v>713</v>
      </c>
      <c r="J131" s="6" t="s">
        <v>39</v>
      </c>
      <c r="K131" s="6" t="s">
        <v>33</v>
      </c>
      <c r="L131" s="6" t="s">
        <v>40</v>
      </c>
      <c r="M131" s="6" t="s">
        <v>41</v>
      </c>
      <c r="N131" s="6" t="s">
        <v>55</v>
      </c>
      <c r="O131" s="6" t="s">
        <v>43</v>
      </c>
      <c r="P131" s="6" t="s">
        <v>44</v>
      </c>
      <c r="Q131" s="6" t="s">
        <v>45</v>
      </c>
      <c r="R131" s="6"/>
      <c r="S131" s="6" t="s">
        <v>46</v>
      </c>
      <c r="T131" s="6" t="s">
        <v>128</v>
      </c>
      <c r="U131" s="1" t="s">
        <v>48</v>
      </c>
    </row>
    <row r="132" customFormat="false" ht="32.25" hidden="false" customHeight="true" outlineLevel="0" collapsed="false">
      <c r="A132" s="6" t="s">
        <v>714</v>
      </c>
      <c r="B132" s="6" t="s">
        <v>715</v>
      </c>
      <c r="C132" s="6" t="s">
        <v>716</v>
      </c>
      <c r="D132" s="6" t="s">
        <v>33</v>
      </c>
      <c r="E132" s="6" t="s">
        <v>244</v>
      </c>
      <c r="F132" s="6" t="s">
        <v>414</v>
      </c>
      <c r="G132" s="6" t="s">
        <v>36</v>
      </c>
      <c r="H132" s="6" t="s">
        <v>37</v>
      </c>
      <c r="I132" s="6" t="s">
        <v>717</v>
      </c>
      <c r="J132" s="6" t="s">
        <v>39</v>
      </c>
      <c r="K132" s="6" t="s">
        <v>33</v>
      </c>
      <c r="L132" s="6" t="s">
        <v>40</v>
      </c>
      <c r="M132" s="6" t="s">
        <v>41</v>
      </c>
      <c r="N132" s="6" t="s">
        <v>415</v>
      </c>
      <c r="O132" s="6" t="s">
        <v>43</v>
      </c>
      <c r="P132" s="6" t="s">
        <v>44</v>
      </c>
      <c r="Q132" s="6" t="s">
        <v>45</v>
      </c>
      <c r="R132" s="6"/>
      <c r="S132" s="6" t="s">
        <v>46</v>
      </c>
      <c r="T132" s="6" t="s">
        <v>246</v>
      </c>
      <c r="U132" s="1" t="s">
        <v>68</v>
      </c>
    </row>
    <row r="133" customFormat="false" ht="42.75" hidden="false" customHeight="true" outlineLevel="0" collapsed="false">
      <c r="A133" s="6" t="s">
        <v>718</v>
      </c>
      <c r="B133" s="6" t="s">
        <v>719</v>
      </c>
      <c r="C133" s="6" t="s">
        <v>720</v>
      </c>
      <c r="D133" s="6" t="s">
        <v>33</v>
      </c>
      <c r="E133" s="6" t="s">
        <v>244</v>
      </c>
      <c r="F133" s="6" t="s">
        <v>96</v>
      </c>
      <c r="G133" s="6" t="s">
        <v>120</v>
      </c>
      <c r="H133" s="6" t="s">
        <v>121</v>
      </c>
      <c r="I133" s="6" t="s">
        <v>721</v>
      </c>
      <c r="J133" s="6" t="s">
        <v>123</v>
      </c>
      <c r="K133" s="6" t="s">
        <v>33</v>
      </c>
      <c r="L133" s="6" t="s">
        <v>124</v>
      </c>
      <c r="M133" s="6" t="s">
        <v>125</v>
      </c>
      <c r="N133" s="6" t="s">
        <v>96</v>
      </c>
      <c r="O133" s="6" t="s">
        <v>43</v>
      </c>
      <c r="P133" s="6" t="s">
        <v>44</v>
      </c>
      <c r="Q133" s="6" t="s">
        <v>126</v>
      </c>
      <c r="R133" s="6"/>
      <c r="S133" s="6" t="s">
        <v>46</v>
      </c>
      <c r="T133" s="6" t="s">
        <v>246</v>
      </c>
      <c r="U133" s="1" t="s">
        <v>68</v>
      </c>
    </row>
    <row r="134" customFormat="false" ht="32.25" hidden="false" customHeight="true" outlineLevel="0" collapsed="false">
      <c r="A134" s="6" t="s">
        <v>722</v>
      </c>
      <c r="B134" s="6" t="s">
        <v>723</v>
      </c>
      <c r="C134" s="6" t="s">
        <v>724</v>
      </c>
      <c r="D134" s="6" t="s">
        <v>33</v>
      </c>
      <c r="E134" s="6" t="s">
        <v>118</v>
      </c>
      <c r="F134" s="6" t="s">
        <v>35</v>
      </c>
      <c r="G134" s="6" t="s">
        <v>36</v>
      </c>
      <c r="H134" s="6" t="s">
        <v>37</v>
      </c>
      <c r="I134" s="6" t="s">
        <v>143</v>
      </c>
      <c r="J134" s="6" t="s">
        <v>39</v>
      </c>
      <c r="K134" s="6" t="s">
        <v>33</v>
      </c>
      <c r="L134" s="6" t="s">
        <v>40</v>
      </c>
      <c r="M134" s="6" t="s">
        <v>41</v>
      </c>
      <c r="N134" s="6" t="s">
        <v>42</v>
      </c>
      <c r="O134" s="6" t="s">
        <v>43</v>
      </c>
      <c r="P134" s="6" t="s">
        <v>44</v>
      </c>
      <c r="Q134" s="6" t="s">
        <v>45</v>
      </c>
      <c r="R134" s="6"/>
      <c r="S134" s="6" t="s">
        <v>46</v>
      </c>
      <c r="T134" s="6" t="s">
        <v>128</v>
      </c>
      <c r="U134" s="1" t="s">
        <v>48</v>
      </c>
    </row>
    <row r="135" customFormat="false" ht="32.25" hidden="false" customHeight="true" outlineLevel="0" collapsed="false">
      <c r="A135" s="6" t="s">
        <v>725</v>
      </c>
      <c r="B135" s="6" t="s">
        <v>726</v>
      </c>
      <c r="C135" s="6" t="s">
        <v>727</v>
      </c>
      <c r="D135" s="6" t="s">
        <v>33</v>
      </c>
      <c r="E135" s="6" t="s">
        <v>72</v>
      </c>
      <c r="F135" s="6" t="s">
        <v>728</v>
      </c>
      <c r="G135" s="6" t="s">
        <v>36</v>
      </c>
      <c r="H135" s="6" t="s">
        <v>37</v>
      </c>
      <c r="I135" s="6" t="s">
        <v>410</v>
      </c>
      <c r="J135" s="6" t="s">
        <v>39</v>
      </c>
      <c r="K135" s="6" t="s">
        <v>33</v>
      </c>
      <c r="L135" s="6" t="s">
        <v>40</v>
      </c>
      <c r="M135" s="6" t="s">
        <v>41</v>
      </c>
      <c r="N135" s="6" t="s">
        <v>729</v>
      </c>
      <c r="O135" s="6" t="s">
        <v>43</v>
      </c>
      <c r="P135" s="6" t="s">
        <v>44</v>
      </c>
      <c r="Q135" s="6" t="s">
        <v>45</v>
      </c>
      <c r="R135" s="6"/>
      <c r="S135" s="6" t="s">
        <v>46</v>
      </c>
      <c r="T135" s="6" t="s">
        <v>67</v>
      </c>
      <c r="U135" s="1" t="s">
        <v>48</v>
      </c>
    </row>
    <row r="136" customFormat="false" ht="32.25" hidden="false" customHeight="true" outlineLevel="0" collapsed="false">
      <c r="A136" s="6" t="s">
        <v>730</v>
      </c>
      <c r="B136" s="6" t="s">
        <v>731</v>
      </c>
      <c r="C136" s="6" t="s">
        <v>732</v>
      </c>
      <c r="D136" s="6" t="s">
        <v>33</v>
      </c>
      <c r="E136" s="6" t="s">
        <v>34</v>
      </c>
      <c r="F136" s="6" t="s">
        <v>35</v>
      </c>
      <c r="G136" s="6" t="s">
        <v>36</v>
      </c>
      <c r="H136" s="6" t="s">
        <v>37</v>
      </c>
      <c r="I136" s="6" t="s">
        <v>240</v>
      </c>
      <c r="J136" s="6" t="s">
        <v>39</v>
      </c>
      <c r="K136" s="6" t="s">
        <v>33</v>
      </c>
      <c r="L136" s="6" t="s">
        <v>40</v>
      </c>
      <c r="M136" s="6" t="s">
        <v>41</v>
      </c>
      <c r="N136" s="6" t="s">
        <v>42</v>
      </c>
      <c r="O136" s="6" t="s">
        <v>43</v>
      </c>
      <c r="P136" s="6" t="s">
        <v>44</v>
      </c>
      <c r="Q136" s="6" t="s">
        <v>45</v>
      </c>
      <c r="R136" s="6"/>
      <c r="S136" s="6" t="s">
        <v>46</v>
      </c>
      <c r="T136" s="6" t="s">
        <v>47</v>
      </c>
      <c r="U136" s="1" t="s">
        <v>48</v>
      </c>
    </row>
    <row r="137" customFormat="false" ht="42.75" hidden="false" customHeight="true" outlineLevel="0" collapsed="false">
      <c r="A137" s="6" t="s">
        <v>733</v>
      </c>
      <c r="B137" s="6" t="s">
        <v>734</v>
      </c>
      <c r="C137" s="6" t="s">
        <v>735</v>
      </c>
      <c r="D137" s="6" t="s">
        <v>33</v>
      </c>
      <c r="E137" s="6" t="s">
        <v>118</v>
      </c>
      <c r="F137" s="6" t="s">
        <v>115</v>
      </c>
      <c r="G137" s="6" t="s">
        <v>120</v>
      </c>
      <c r="H137" s="6" t="s">
        <v>121</v>
      </c>
      <c r="I137" s="6" t="s">
        <v>548</v>
      </c>
      <c r="J137" s="6" t="s">
        <v>123</v>
      </c>
      <c r="K137" s="6" t="s">
        <v>33</v>
      </c>
      <c r="L137" s="6" t="s">
        <v>124</v>
      </c>
      <c r="M137" s="6" t="s">
        <v>125</v>
      </c>
      <c r="N137" s="6" t="s">
        <v>115</v>
      </c>
      <c r="O137" s="6" t="s">
        <v>43</v>
      </c>
      <c r="P137" s="6" t="s">
        <v>44</v>
      </c>
      <c r="Q137" s="6" t="s">
        <v>126</v>
      </c>
      <c r="R137" s="6"/>
      <c r="S137" s="6" t="s">
        <v>46</v>
      </c>
      <c r="T137" s="6" t="s">
        <v>128</v>
      </c>
      <c r="U137" s="1" t="s">
        <v>68</v>
      </c>
    </row>
    <row r="138" customFormat="false" ht="42.75" hidden="false" customHeight="true" outlineLevel="0" collapsed="false">
      <c r="A138" s="6" t="s">
        <v>736</v>
      </c>
      <c r="B138" s="6" t="s">
        <v>737</v>
      </c>
      <c r="C138" s="6" t="s">
        <v>738</v>
      </c>
      <c r="D138" s="6" t="s">
        <v>33</v>
      </c>
      <c r="E138" s="6" t="s">
        <v>118</v>
      </c>
      <c r="F138" s="6" t="s">
        <v>42</v>
      </c>
      <c r="G138" s="6" t="s">
        <v>120</v>
      </c>
      <c r="H138" s="6" t="s">
        <v>121</v>
      </c>
      <c r="I138" s="6" t="s">
        <v>210</v>
      </c>
      <c r="J138" s="6" t="s">
        <v>123</v>
      </c>
      <c r="K138" s="6" t="s">
        <v>33</v>
      </c>
      <c r="L138" s="6" t="s">
        <v>124</v>
      </c>
      <c r="M138" s="6" t="s">
        <v>125</v>
      </c>
      <c r="N138" s="6" t="s">
        <v>42</v>
      </c>
      <c r="O138" s="6" t="s">
        <v>43</v>
      </c>
      <c r="P138" s="6" t="s">
        <v>44</v>
      </c>
      <c r="Q138" s="6" t="s">
        <v>126</v>
      </c>
      <c r="R138" s="6"/>
      <c r="S138" s="6" t="s">
        <v>46</v>
      </c>
      <c r="T138" s="6" t="s">
        <v>128</v>
      </c>
      <c r="U138" s="1" t="s">
        <v>48</v>
      </c>
    </row>
    <row r="139" customFormat="false" ht="32.25" hidden="false" customHeight="true" outlineLevel="0" collapsed="false">
      <c r="A139" s="6" t="s">
        <v>739</v>
      </c>
      <c r="B139" s="6" t="s">
        <v>740</v>
      </c>
      <c r="C139" s="6" t="s">
        <v>741</v>
      </c>
      <c r="D139" s="6" t="s">
        <v>33</v>
      </c>
      <c r="E139" s="6" t="s">
        <v>52</v>
      </c>
      <c r="F139" s="6" t="s">
        <v>53</v>
      </c>
      <c r="G139" s="6" t="s">
        <v>36</v>
      </c>
      <c r="H139" s="6" t="s">
        <v>37</v>
      </c>
      <c r="I139" s="6" t="s">
        <v>713</v>
      </c>
      <c r="J139" s="6" t="s">
        <v>39</v>
      </c>
      <c r="K139" s="6" t="s">
        <v>33</v>
      </c>
      <c r="L139" s="6" t="s">
        <v>40</v>
      </c>
      <c r="M139" s="6" t="s">
        <v>41</v>
      </c>
      <c r="N139" s="6" t="s">
        <v>55</v>
      </c>
      <c r="O139" s="6" t="s">
        <v>43</v>
      </c>
      <c r="P139" s="6" t="s">
        <v>44</v>
      </c>
      <c r="Q139" s="6" t="s">
        <v>45</v>
      </c>
      <c r="R139" s="6"/>
      <c r="S139" s="6" t="s">
        <v>46</v>
      </c>
      <c r="T139" s="6" t="s">
        <v>56</v>
      </c>
      <c r="U139" s="1" t="s">
        <v>48</v>
      </c>
    </row>
    <row r="140" customFormat="false" ht="32.25" hidden="false" customHeight="true" outlineLevel="0" collapsed="false">
      <c r="A140" s="6" t="s">
        <v>742</v>
      </c>
      <c r="B140" s="6" t="s">
        <v>743</v>
      </c>
      <c r="C140" s="6" t="s">
        <v>744</v>
      </c>
      <c r="D140" s="6" t="s">
        <v>745</v>
      </c>
      <c r="E140" s="6" t="s">
        <v>746</v>
      </c>
      <c r="F140" s="6" t="s">
        <v>188</v>
      </c>
      <c r="G140" s="6" t="s">
        <v>747</v>
      </c>
      <c r="H140" s="6" t="s">
        <v>689</v>
      </c>
      <c r="I140" s="6" t="s">
        <v>349</v>
      </c>
      <c r="J140" s="6" t="s">
        <v>748</v>
      </c>
      <c r="K140" s="6" t="s">
        <v>749</v>
      </c>
      <c r="L140" s="6" t="s">
        <v>94</v>
      </c>
      <c r="M140" s="6" t="s">
        <v>41</v>
      </c>
      <c r="N140" s="6" t="s">
        <v>55</v>
      </c>
      <c r="O140" s="6" t="s">
        <v>43</v>
      </c>
      <c r="P140" s="6" t="s">
        <v>692</v>
      </c>
      <c r="Q140" s="6" t="s">
        <v>66</v>
      </c>
      <c r="R140" s="6" t="s">
        <v>750</v>
      </c>
      <c r="S140" s="6" t="s">
        <v>46</v>
      </c>
      <c r="T140" s="6" t="s">
        <v>128</v>
      </c>
      <c r="U140" s="1" t="s">
        <v>48</v>
      </c>
    </row>
    <row r="141" customFormat="false" ht="32.25" hidden="false" customHeight="true" outlineLevel="0" collapsed="false">
      <c r="A141" s="6" t="s">
        <v>751</v>
      </c>
      <c r="B141" s="6" t="s">
        <v>752</v>
      </c>
      <c r="C141" s="6" t="s">
        <v>753</v>
      </c>
      <c r="D141" s="6" t="s">
        <v>33</v>
      </c>
      <c r="E141" s="6" t="s">
        <v>34</v>
      </c>
      <c r="F141" s="6" t="s">
        <v>276</v>
      </c>
      <c r="G141" s="6" t="s">
        <v>36</v>
      </c>
      <c r="H141" s="6" t="s">
        <v>37</v>
      </c>
      <c r="I141" s="6" t="s">
        <v>754</v>
      </c>
      <c r="J141" s="6" t="s">
        <v>277</v>
      </c>
      <c r="K141" s="6" t="s">
        <v>33</v>
      </c>
      <c r="L141" s="6" t="s">
        <v>40</v>
      </c>
      <c r="M141" s="6" t="s">
        <v>41</v>
      </c>
      <c r="N141" s="6" t="s">
        <v>278</v>
      </c>
      <c r="O141" s="6" t="s">
        <v>77</v>
      </c>
      <c r="P141" s="6" t="s">
        <v>78</v>
      </c>
      <c r="Q141" s="6" t="s">
        <v>66</v>
      </c>
      <c r="R141" s="6"/>
      <c r="S141" s="6" t="s">
        <v>46</v>
      </c>
      <c r="T141" s="6" t="s">
        <v>47</v>
      </c>
      <c r="U141" s="1" t="s">
        <v>68</v>
      </c>
    </row>
    <row r="142" customFormat="false" ht="32.25" hidden="false" customHeight="true" outlineLevel="0" collapsed="false">
      <c r="A142" s="6" t="s">
        <v>755</v>
      </c>
      <c r="B142" s="6" t="s">
        <v>756</v>
      </c>
      <c r="C142" s="6" t="s">
        <v>757</v>
      </c>
      <c r="D142" s="6" t="s">
        <v>33</v>
      </c>
      <c r="E142" s="6" t="s">
        <v>244</v>
      </c>
      <c r="F142" s="6" t="s">
        <v>236</v>
      </c>
      <c r="G142" s="6" t="s">
        <v>36</v>
      </c>
      <c r="H142" s="6" t="s">
        <v>37</v>
      </c>
      <c r="I142" s="6" t="s">
        <v>507</v>
      </c>
      <c r="J142" s="6" t="s">
        <v>39</v>
      </c>
      <c r="K142" s="6" t="s">
        <v>33</v>
      </c>
      <c r="L142" s="6" t="s">
        <v>40</v>
      </c>
      <c r="M142" s="6" t="s">
        <v>41</v>
      </c>
      <c r="N142" s="6" t="s">
        <v>64</v>
      </c>
      <c r="O142" s="6" t="s">
        <v>65</v>
      </c>
      <c r="P142" s="6" t="s">
        <v>44</v>
      </c>
      <c r="Q142" s="6" t="s">
        <v>66</v>
      </c>
      <c r="R142" s="6"/>
      <c r="S142" s="6" t="s">
        <v>46</v>
      </c>
      <c r="T142" s="6" t="s">
        <v>246</v>
      </c>
      <c r="U142" s="1" t="s">
        <v>68</v>
      </c>
    </row>
    <row r="143" customFormat="false" ht="32.25" hidden="false" customHeight="true" outlineLevel="0" collapsed="false">
      <c r="A143" s="6" t="s">
        <v>758</v>
      </c>
      <c r="B143" s="6" t="s">
        <v>759</v>
      </c>
      <c r="C143" s="6" t="s">
        <v>760</v>
      </c>
      <c r="D143" s="6" t="s">
        <v>33</v>
      </c>
      <c r="E143" s="6" t="s">
        <v>34</v>
      </c>
      <c r="F143" s="6" t="s">
        <v>414</v>
      </c>
      <c r="G143" s="6" t="s">
        <v>36</v>
      </c>
      <c r="H143" s="6" t="s">
        <v>37</v>
      </c>
      <c r="I143" s="6" t="s">
        <v>240</v>
      </c>
      <c r="J143" s="6" t="s">
        <v>39</v>
      </c>
      <c r="K143" s="6" t="s">
        <v>33</v>
      </c>
      <c r="L143" s="6" t="s">
        <v>40</v>
      </c>
      <c r="M143" s="6" t="s">
        <v>41</v>
      </c>
      <c r="N143" s="6" t="s">
        <v>415</v>
      </c>
      <c r="O143" s="6" t="s">
        <v>43</v>
      </c>
      <c r="P143" s="6" t="s">
        <v>44</v>
      </c>
      <c r="Q143" s="6" t="s">
        <v>45</v>
      </c>
      <c r="R143" s="6"/>
      <c r="S143" s="6" t="s">
        <v>46</v>
      </c>
      <c r="T143" s="6" t="s">
        <v>47</v>
      </c>
      <c r="U143" s="1" t="s">
        <v>68</v>
      </c>
    </row>
    <row r="144" customFormat="false" ht="32.25" hidden="false" customHeight="true" outlineLevel="0" collapsed="false">
      <c r="A144" s="6" t="s">
        <v>761</v>
      </c>
      <c r="B144" s="6" t="s">
        <v>762</v>
      </c>
      <c r="C144" s="6" t="s">
        <v>763</v>
      </c>
      <c r="D144" s="6" t="s">
        <v>33</v>
      </c>
      <c r="E144" s="6" t="s">
        <v>87</v>
      </c>
      <c r="F144" s="6" t="s">
        <v>764</v>
      </c>
      <c r="G144" s="6" t="s">
        <v>765</v>
      </c>
      <c r="H144" s="6" t="s">
        <v>766</v>
      </c>
      <c r="I144" s="6" t="s">
        <v>767</v>
      </c>
      <c r="J144" s="6" t="s">
        <v>768</v>
      </c>
      <c r="K144" s="6" t="s">
        <v>769</v>
      </c>
      <c r="L144" s="6" t="s">
        <v>94</v>
      </c>
      <c r="M144" s="6" t="s">
        <v>360</v>
      </c>
      <c r="N144" s="6" t="s">
        <v>770</v>
      </c>
      <c r="O144" s="6" t="s">
        <v>77</v>
      </c>
      <c r="P144" s="6" t="s">
        <v>97</v>
      </c>
      <c r="Q144" s="6" t="s">
        <v>66</v>
      </c>
      <c r="R144" s="6"/>
      <c r="S144" s="6" t="s">
        <v>46</v>
      </c>
      <c r="T144" s="6" t="s">
        <v>98</v>
      </c>
      <c r="U144" s="1" t="s">
        <v>68</v>
      </c>
    </row>
    <row r="145" customFormat="false" ht="42.75" hidden="false" customHeight="true" outlineLevel="0" collapsed="false">
      <c r="A145" s="6" t="s">
        <v>771</v>
      </c>
      <c r="B145" s="6" t="s">
        <v>772</v>
      </c>
      <c r="C145" s="6" t="s">
        <v>773</v>
      </c>
      <c r="D145" s="6" t="s">
        <v>33</v>
      </c>
      <c r="E145" s="6" t="s">
        <v>34</v>
      </c>
      <c r="F145" s="6" t="s">
        <v>96</v>
      </c>
      <c r="G145" s="6" t="s">
        <v>120</v>
      </c>
      <c r="H145" s="6" t="s">
        <v>121</v>
      </c>
      <c r="I145" s="6" t="s">
        <v>210</v>
      </c>
      <c r="J145" s="6" t="s">
        <v>123</v>
      </c>
      <c r="K145" s="6" t="s">
        <v>33</v>
      </c>
      <c r="L145" s="6" t="s">
        <v>124</v>
      </c>
      <c r="M145" s="6" t="s">
        <v>125</v>
      </c>
      <c r="N145" s="6" t="s">
        <v>96</v>
      </c>
      <c r="O145" s="6" t="s">
        <v>43</v>
      </c>
      <c r="P145" s="6" t="s">
        <v>44</v>
      </c>
      <c r="Q145" s="6" t="s">
        <v>126</v>
      </c>
      <c r="R145" s="6"/>
      <c r="S145" s="6" t="s">
        <v>46</v>
      </c>
      <c r="T145" s="6" t="s">
        <v>47</v>
      </c>
      <c r="U145" s="1" t="s">
        <v>68</v>
      </c>
    </row>
    <row r="146" customFormat="false" ht="32.25" hidden="false" customHeight="true" outlineLevel="0" collapsed="false">
      <c r="A146" s="6" t="s">
        <v>774</v>
      </c>
      <c r="B146" s="6" t="s">
        <v>775</v>
      </c>
      <c r="C146" s="6" t="s">
        <v>776</v>
      </c>
      <c r="D146" s="6" t="s">
        <v>33</v>
      </c>
      <c r="E146" s="6" t="s">
        <v>34</v>
      </c>
      <c r="F146" s="6" t="s">
        <v>777</v>
      </c>
      <c r="G146" s="6" t="s">
        <v>36</v>
      </c>
      <c r="H146" s="6" t="s">
        <v>37</v>
      </c>
      <c r="I146" s="6" t="s">
        <v>200</v>
      </c>
      <c r="J146" s="6" t="s">
        <v>39</v>
      </c>
      <c r="K146" s="6" t="s">
        <v>33</v>
      </c>
      <c r="L146" s="6" t="s">
        <v>40</v>
      </c>
      <c r="M146" s="6" t="s">
        <v>41</v>
      </c>
      <c r="N146" s="6" t="s">
        <v>778</v>
      </c>
      <c r="O146" s="6" t="s">
        <v>77</v>
      </c>
      <c r="P146" s="6" t="s">
        <v>44</v>
      </c>
      <c r="Q146" s="6" t="s">
        <v>66</v>
      </c>
      <c r="R146" s="6"/>
      <c r="S146" s="6" t="s">
        <v>46</v>
      </c>
      <c r="T146" s="6" t="s">
        <v>47</v>
      </c>
      <c r="U146" s="1" t="s">
        <v>68</v>
      </c>
    </row>
    <row r="147" customFormat="false" ht="32.25" hidden="false" customHeight="true" outlineLevel="0" collapsed="false">
      <c r="A147" s="6" t="s">
        <v>779</v>
      </c>
      <c r="B147" s="6" t="s">
        <v>780</v>
      </c>
      <c r="C147" s="6" t="s">
        <v>781</v>
      </c>
      <c r="D147" s="6" t="s">
        <v>33</v>
      </c>
      <c r="E147" s="6" t="s">
        <v>34</v>
      </c>
      <c r="F147" s="6" t="s">
        <v>782</v>
      </c>
      <c r="G147" s="6" t="s">
        <v>36</v>
      </c>
      <c r="H147" s="6" t="s">
        <v>37</v>
      </c>
      <c r="I147" s="6" t="s">
        <v>293</v>
      </c>
      <c r="J147" s="6" t="s">
        <v>39</v>
      </c>
      <c r="K147" s="6" t="s">
        <v>33</v>
      </c>
      <c r="L147" s="6" t="s">
        <v>40</v>
      </c>
      <c r="M147" s="6" t="s">
        <v>41</v>
      </c>
      <c r="N147" s="6" t="s">
        <v>783</v>
      </c>
      <c r="O147" s="6" t="s">
        <v>77</v>
      </c>
      <c r="P147" s="6" t="s">
        <v>44</v>
      </c>
      <c r="Q147" s="6" t="s">
        <v>66</v>
      </c>
      <c r="R147" s="6"/>
      <c r="S147" s="6" t="s">
        <v>46</v>
      </c>
      <c r="T147" s="6" t="s">
        <v>47</v>
      </c>
      <c r="U147" s="1" t="s">
        <v>68</v>
      </c>
    </row>
    <row r="148" customFormat="false" ht="32.25" hidden="false" customHeight="true" outlineLevel="0" collapsed="false">
      <c r="A148" s="6" t="s">
        <v>784</v>
      </c>
      <c r="B148" s="6" t="s">
        <v>785</v>
      </c>
      <c r="C148" s="6" t="s">
        <v>786</v>
      </c>
      <c r="D148" s="6" t="s">
        <v>33</v>
      </c>
      <c r="E148" s="6" t="s">
        <v>118</v>
      </c>
      <c r="F148" s="6" t="s">
        <v>62</v>
      </c>
      <c r="G148" s="6" t="s">
        <v>36</v>
      </c>
      <c r="H148" s="6" t="s">
        <v>37</v>
      </c>
      <c r="I148" s="6" t="s">
        <v>787</v>
      </c>
      <c r="J148" s="6" t="s">
        <v>39</v>
      </c>
      <c r="K148" s="6" t="s">
        <v>33</v>
      </c>
      <c r="L148" s="6" t="s">
        <v>40</v>
      </c>
      <c r="M148" s="6" t="s">
        <v>41</v>
      </c>
      <c r="N148" s="6" t="s">
        <v>64</v>
      </c>
      <c r="O148" s="6" t="s">
        <v>65</v>
      </c>
      <c r="P148" s="6" t="s">
        <v>44</v>
      </c>
      <c r="Q148" s="6" t="s">
        <v>66</v>
      </c>
      <c r="R148" s="6"/>
      <c r="S148" s="6" t="s">
        <v>46</v>
      </c>
      <c r="T148" s="6" t="s">
        <v>128</v>
      </c>
      <c r="U148" s="1" t="s">
        <v>68</v>
      </c>
    </row>
    <row r="149" customFormat="false" ht="32.25" hidden="false" customHeight="true" outlineLevel="0" collapsed="false">
      <c r="A149" s="6" t="s">
        <v>788</v>
      </c>
      <c r="B149" s="6" t="s">
        <v>50</v>
      </c>
      <c r="C149" s="6" t="s">
        <v>789</v>
      </c>
      <c r="D149" s="6" t="s">
        <v>33</v>
      </c>
      <c r="E149" s="6" t="s">
        <v>52</v>
      </c>
      <c r="F149" s="6" t="s">
        <v>790</v>
      </c>
      <c r="G149" s="6" t="s">
        <v>36</v>
      </c>
      <c r="H149" s="6" t="s">
        <v>37</v>
      </c>
      <c r="I149" s="6" t="s">
        <v>791</v>
      </c>
      <c r="J149" s="6" t="s">
        <v>39</v>
      </c>
      <c r="K149" s="6" t="s">
        <v>33</v>
      </c>
      <c r="L149" s="6" t="s">
        <v>40</v>
      </c>
      <c r="M149" s="6" t="s">
        <v>41</v>
      </c>
      <c r="N149" s="6" t="s">
        <v>495</v>
      </c>
      <c r="O149" s="6" t="s">
        <v>77</v>
      </c>
      <c r="P149" s="6" t="s">
        <v>44</v>
      </c>
      <c r="Q149" s="6" t="s">
        <v>66</v>
      </c>
      <c r="R149" s="6"/>
      <c r="S149" s="6" t="s">
        <v>46</v>
      </c>
      <c r="T149" s="6" t="s">
        <v>56</v>
      </c>
      <c r="U149" s="1" t="s">
        <v>68</v>
      </c>
    </row>
    <row r="150" customFormat="false" ht="42.75" hidden="false" customHeight="true" outlineLevel="0" collapsed="false">
      <c r="A150" s="6" t="s">
        <v>792</v>
      </c>
      <c r="B150" s="6" t="s">
        <v>793</v>
      </c>
      <c r="C150" s="6" t="s">
        <v>794</v>
      </c>
      <c r="D150" s="6" t="s">
        <v>33</v>
      </c>
      <c r="E150" s="6" t="s">
        <v>34</v>
      </c>
      <c r="F150" s="6" t="s">
        <v>42</v>
      </c>
      <c r="G150" s="6" t="s">
        <v>120</v>
      </c>
      <c r="H150" s="6" t="s">
        <v>121</v>
      </c>
      <c r="I150" s="6" t="s">
        <v>548</v>
      </c>
      <c r="J150" s="6" t="s">
        <v>123</v>
      </c>
      <c r="K150" s="6" t="s">
        <v>33</v>
      </c>
      <c r="L150" s="6" t="s">
        <v>124</v>
      </c>
      <c r="M150" s="6" t="s">
        <v>125</v>
      </c>
      <c r="N150" s="6" t="s">
        <v>42</v>
      </c>
      <c r="O150" s="6" t="s">
        <v>43</v>
      </c>
      <c r="P150" s="6" t="s">
        <v>44</v>
      </c>
      <c r="Q150" s="6" t="s">
        <v>126</v>
      </c>
      <c r="R150" s="6"/>
      <c r="S150" s="6" t="s">
        <v>46</v>
      </c>
      <c r="T150" s="6" t="s">
        <v>47</v>
      </c>
      <c r="U150" s="1" t="s">
        <v>48</v>
      </c>
    </row>
    <row r="151" customFormat="false" ht="32.25" hidden="false" customHeight="true" outlineLevel="0" collapsed="false">
      <c r="A151" s="6" t="s">
        <v>795</v>
      </c>
      <c r="B151" s="6" t="s">
        <v>796</v>
      </c>
      <c r="C151" s="6" t="s">
        <v>797</v>
      </c>
      <c r="D151" s="6" t="s">
        <v>33</v>
      </c>
      <c r="E151" s="6" t="s">
        <v>118</v>
      </c>
      <c r="F151" s="6" t="s">
        <v>53</v>
      </c>
      <c r="G151" s="6" t="s">
        <v>36</v>
      </c>
      <c r="H151" s="6" t="s">
        <v>37</v>
      </c>
      <c r="I151" s="6" t="s">
        <v>195</v>
      </c>
      <c r="J151" s="6" t="s">
        <v>39</v>
      </c>
      <c r="K151" s="6" t="s">
        <v>33</v>
      </c>
      <c r="L151" s="6" t="s">
        <v>40</v>
      </c>
      <c r="M151" s="6" t="s">
        <v>41</v>
      </c>
      <c r="N151" s="6" t="s">
        <v>55</v>
      </c>
      <c r="O151" s="6" t="s">
        <v>43</v>
      </c>
      <c r="P151" s="6" t="s">
        <v>44</v>
      </c>
      <c r="Q151" s="6" t="s">
        <v>45</v>
      </c>
      <c r="R151" s="6"/>
      <c r="S151" s="6" t="s">
        <v>46</v>
      </c>
      <c r="T151" s="6" t="s">
        <v>128</v>
      </c>
      <c r="U151" s="1" t="s">
        <v>48</v>
      </c>
    </row>
    <row r="152" customFormat="false" ht="32.25" hidden="false" customHeight="true" outlineLevel="0" collapsed="false">
      <c r="A152" s="6" t="s">
        <v>798</v>
      </c>
      <c r="B152" s="6" t="s">
        <v>799</v>
      </c>
      <c r="C152" s="6" t="s">
        <v>800</v>
      </c>
      <c r="D152" s="6" t="s">
        <v>33</v>
      </c>
      <c r="E152" s="6" t="s">
        <v>118</v>
      </c>
      <c r="F152" s="6" t="s">
        <v>53</v>
      </c>
      <c r="G152" s="6" t="s">
        <v>36</v>
      </c>
      <c r="H152" s="6" t="s">
        <v>37</v>
      </c>
      <c r="I152" s="6" t="s">
        <v>143</v>
      </c>
      <c r="J152" s="6" t="s">
        <v>39</v>
      </c>
      <c r="K152" s="6" t="s">
        <v>33</v>
      </c>
      <c r="L152" s="6" t="s">
        <v>40</v>
      </c>
      <c r="M152" s="6" t="s">
        <v>41</v>
      </c>
      <c r="N152" s="6" t="s">
        <v>55</v>
      </c>
      <c r="O152" s="6" t="s">
        <v>43</v>
      </c>
      <c r="P152" s="6" t="s">
        <v>44</v>
      </c>
      <c r="Q152" s="6" t="s">
        <v>45</v>
      </c>
      <c r="R152" s="6"/>
      <c r="S152" s="6" t="s">
        <v>46</v>
      </c>
      <c r="T152" s="6" t="s">
        <v>128</v>
      </c>
      <c r="U152" s="1" t="s">
        <v>48</v>
      </c>
    </row>
    <row r="153" customFormat="false" ht="32.25" hidden="false" customHeight="true" outlineLevel="0" collapsed="false">
      <c r="A153" s="6" t="s">
        <v>801</v>
      </c>
      <c r="B153" s="6" t="s">
        <v>802</v>
      </c>
      <c r="C153" s="6" t="s">
        <v>803</v>
      </c>
      <c r="D153" s="6" t="s">
        <v>33</v>
      </c>
      <c r="E153" s="6" t="s">
        <v>34</v>
      </c>
      <c r="F153" s="6" t="s">
        <v>414</v>
      </c>
      <c r="G153" s="6" t="s">
        <v>36</v>
      </c>
      <c r="H153" s="6" t="s">
        <v>37</v>
      </c>
      <c r="I153" s="6" t="s">
        <v>240</v>
      </c>
      <c r="J153" s="6" t="s">
        <v>39</v>
      </c>
      <c r="K153" s="6" t="s">
        <v>33</v>
      </c>
      <c r="L153" s="6" t="s">
        <v>40</v>
      </c>
      <c r="M153" s="6" t="s">
        <v>41</v>
      </c>
      <c r="N153" s="6" t="s">
        <v>415</v>
      </c>
      <c r="O153" s="6" t="s">
        <v>43</v>
      </c>
      <c r="P153" s="6" t="s">
        <v>44</v>
      </c>
      <c r="Q153" s="6" t="s">
        <v>45</v>
      </c>
      <c r="R153" s="6"/>
      <c r="S153" s="6" t="s">
        <v>46</v>
      </c>
      <c r="T153" s="6" t="s">
        <v>47</v>
      </c>
      <c r="U153" s="1" t="s">
        <v>68</v>
      </c>
    </row>
    <row r="154" customFormat="false" ht="42.75" hidden="false" customHeight="true" outlineLevel="0" collapsed="false">
      <c r="A154" s="6" t="s">
        <v>804</v>
      </c>
      <c r="B154" s="6" t="s">
        <v>805</v>
      </c>
      <c r="C154" s="6" t="s">
        <v>806</v>
      </c>
      <c r="D154" s="6" t="s">
        <v>33</v>
      </c>
      <c r="E154" s="6" t="s">
        <v>118</v>
      </c>
      <c r="F154" s="6" t="s">
        <v>132</v>
      </c>
      <c r="G154" s="6" t="s">
        <v>120</v>
      </c>
      <c r="H154" s="6" t="s">
        <v>121</v>
      </c>
      <c r="I154" s="6" t="s">
        <v>232</v>
      </c>
      <c r="J154" s="6" t="s">
        <v>123</v>
      </c>
      <c r="K154" s="6" t="s">
        <v>33</v>
      </c>
      <c r="L154" s="6" t="s">
        <v>124</v>
      </c>
      <c r="M154" s="6" t="s">
        <v>125</v>
      </c>
      <c r="N154" s="6" t="s">
        <v>132</v>
      </c>
      <c r="O154" s="6" t="s">
        <v>43</v>
      </c>
      <c r="P154" s="6" t="s">
        <v>44</v>
      </c>
      <c r="Q154" s="6" t="s">
        <v>126</v>
      </c>
      <c r="R154" s="6"/>
      <c r="S154" s="6" t="s">
        <v>46</v>
      </c>
      <c r="T154" s="6" t="s">
        <v>128</v>
      </c>
      <c r="U154" s="1" t="s">
        <v>68</v>
      </c>
    </row>
    <row r="155" customFormat="false" ht="42.75" hidden="false" customHeight="true" outlineLevel="0" collapsed="false">
      <c r="A155" s="6" t="s">
        <v>807</v>
      </c>
      <c r="B155" s="6" t="s">
        <v>808</v>
      </c>
      <c r="C155" s="6" t="s">
        <v>809</v>
      </c>
      <c r="D155" s="6" t="s">
        <v>33</v>
      </c>
      <c r="E155" s="6" t="s">
        <v>118</v>
      </c>
      <c r="F155" s="6" t="s">
        <v>55</v>
      </c>
      <c r="G155" s="6" t="s">
        <v>120</v>
      </c>
      <c r="H155" s="6" t="s">
        <v>121</v>
      </c>
      <c r="I155" s="6" t="s">
        <v>335</v>
      </c>
      <c r="J155" s="6" t="s">
        <v>123</v>
      </c>
      <c r="K155" s="6" t="s">
        <v>33</v>
      </c>
      <c r="L155" s="6" t="s">
        <v>124</v>
      </c>
      <c r="M155" s="6" t="s">
        <v>125</v>
      </c>
      <c r="N155" s="6" t="s">
        <v>55</v>
      </c>
      <c r="O155" s="6" t="s">
        <v>43</v>
      </c>
      <c r="P155" s="6" t="s">
        <v>44</v>
      </c>
      <c r="Q155" s="6" t="s">
        <v>126</v>
      </c>
      <c r="R155" s="6"/>
      <c r="S155" s="6" t="s">
        <v>46</v>
      </c>
      <c r="T155" s="6" t="s">
        <v>128</v>
      </c>
      <c r="U155" s="1" t="s">
        <v>48</v>
      </c>
    </row>
    <row r="156" customFormat="false" ht="32.25" hidden="false" customHeight="true" outlineLevel="0" collapsed="false">
      <c r="A156" s="6" t="s">
        <v>810</v>
      </c>
      <c r="B156" s="6" t="s">
        <v>811</v>
      </c>
      <c r="C156" s="6" t="s">
        <v>812</v>
      </c>
      <c r="D156" s="6" t="s">
        <v>33</v>
      </c>
      <c r="E156" s="6" t="s">
        <v>34</v>
      </c>
      <c r="F156" s="6" t="s">
        <v>582</v>
      </c>
      <c r="G156" s="6" t="s">
        <v>36</v>
      </c>
      <c r="H156" s="6" t="s">
        <v>37</v>
      </c>
      <c r="I156" s="6" t="s">
        <v>240</v>
      </c>
      <c r="J156" s="6" t="s">
        <v>39</v>
      </c>
      <c r="K156" s="6" t="s">
        <v>33</v>
      </c>
      <c r="L156" s="6" t="s">
        <v>40</v>
      </c>
      <c r="M156" s="6" t="s">
        <v>41</v>
      </c>
      <c r="N156" s="6" t="s">
        <v>96</v>
      </c>
      <c r="O156" s="6" t="s">
        <v>43</v>
      </c>
      <c r="P156" s="6" t="s">
        <v>44</v>
      </c>
      <c r="Q156" s="6" t="s">
        <v>45</v>
      </c>
      <c r="R156" s="6"/>
      <c r="S156" s="6" t="s">
        <v>46</v>
      </c>
      <c r="T156" s="6" t="s">
        <v>47</v>
      </c>
      <c r="U156" s="1" t="s">
        <v>68</v>
      </c>
    </row>
    <row r="157" customFormat="false" ht="42.75" hidden="false" customHeight="true" outlineLevel="0" collapsed="false">
      <c r="A157" s="6" t="s">
        <v>813</v>
      </c>
      <c r="B157" s="6" t="s">
        <v>814</v>
      </c>
      <c r="C157" s="6" t="s">
        <v>815</v>
      </c>
      <c r="D157" s="6" t="s">
        <v>33</v>
      </c>
      <c r="E157" s="6" t="s">
        <v>34</v>
      </c>
      <c r="F157" s="6" t="s">
        <v>96</v>
      </c>
      <c r="G157" s="6" t="s">
        <v>120</v>
      </c>
      <c r="H157" s="6" t="s">
        <v>121</v>
      </c>
      <c r="I157" s="6" t="s">
        <v>322</v>
      </c>
      <c r="J157" s="6" t="s">
        <v>123</v>
      </c>
      <c r="K157" s="6" t="s">
        <v>33</v>
      </c>
      <c r="L157" s="6" t="s">
        <v>124</v>
      </c>
      <c r="M157" s="6" t="s">
        <v>125</v>
      </c>
      <c r="N157" s="6" t="s">
        <v>96</v>
      </c>
      <c r="O157" s="6" t="s">
        <v>43</v>
      </c>
      <c r="P157" s="6" t="s">
        <v>44</v>
      </c>
      <c r="Q157" s="6" t="s">
        <v>126</v>
      </c>
      <c r="R157" s="6"/>
      <c r="S157" s="6" t="s">
        <v>46</v>
      </c>
      <c r="T157" s="6" t="s">
        <v>47</v>
      </c>
      <c r="U157" s="1" t="s">
        <v>68</v>
      </c>
    </row>
    <row r="158" customFormat="false" ht="42.75" hidden="false" customHeight="true" outlineLevel="0" collapsed="false">
      <c r="A158" s="6" t="s">
        <v>816</v>
      </c>
      <c r="B158" s="6" t="s">
        <v>817</v>
      </c>
      <c r="C158" s="6" t="s">
        <v>818</v>
      </c>
      <c r="D158" s="6" t="s">
        <v>33</v>
      </c>
      <c r="E158" s="6" t="s">
        <v>34</v>
      </c>
      <c r="F158" s="6" t="s">
        <v>96</v>
      </c>
      <c r="G158" s="6" t="s">
        <v>120</v>
      </c>
      <c r="H158" s="6" t="s">
        <v>287</v>
      </c>
      <c r="I158" s="6" t="s">
        <v>288</v>
      </c>
      <c r="J158" s="6" t="s">
        <v>123</v>
      </c>
      <c r="K158" s="6" t="s">
        <v>33</v>
      </c>
      <c r="L158" s="6" t="s">
        <v>124</v>
      </c>
      <c r="M158" s="6" t="s">
        <v>125</v>
      </c>
      <c r="N158" s="6" t="s">
        <v>96</v>
      </c>
      <c r="O158" s="6" t="s">
        <v>43</v>
      </c>
      <c r="P158" s="6" t="s">
        <v>44</v>
      </c>
      <c r="Q158" s="6" t="s">
        <v>126</v>
      </c>
      <c r="R158" s="6"/>
      <c r="S158" s="6" t="s">
        <v>46</v>
      </c>
      <c r="T158" s="6" t="s">
        <v>47</v>
      </c>
      <c r="U158" s="1" t="s">
        <v>68</v>
      </c>
    </row>
    <row r="159" customFormat="false" ht="42.75" hidden="false" customHeight="true" outlineLevel="0" collapsed="false">
      <c r="A159" s="6" t="s">
        <v>819</v>
      </c>
      <c r="B159" s="6" t="s">
        <v>33</v>
      </c>
      <c r="C159" s="6" t="s">
        <v>820</v>
      </c>
      <c r="D159" s="6" t="s">
        <v>33</v>
      </c>
      <c r="E159" s="6" t="s">
        <v>34</v>
      </c>
      <c r="F159" s="6" t="s">
        <v>96</v>
      </c>
      <c r="G159" s="6" t="s">
        <v>120</v>
      </c>
      <c r="H159" s="6" t="s">
        <v>121</v>
      </c>
      <c r="I159" s="6" t="s">
        <v>210</v>
      </c>
      <c r="J159" s="6" t="s">
        <v>123</v>
      </c>
      <c r="K159" s="6" t="s">
        <v>33</v>
      </c>
      <c r="L159" s="6" t="s">
        <v>124</v>
      </c>
      <c r="M159" s="6" t="s">
        <v>125</v>
      </c>
      <c r="N159" s="6" t="s">
        <v>96</v>
      </c>
      <c r="O159" s="6" t="s">
        <v>43</v>
      </c>
      <c r="P159" s="6" t="s">
        <v>44</v>
      </c>
      <c r="Q159" s="6" t="s">
        <v>126</v>
      </c>
      <c r="R159" s="6"/>
      <c r="S159" s="6" t="s">
        <v>46</v>
      </c>
      <c r="T159" s="6" t="s">
        <v>47</v>
      </c>
      <c r="U159" s="1" t="s">
        <v>68</v>
      </c>
    </row>
    <row r="160" customFormat="false" ht="42.75" hidden="false" customHeight="true" outlineLevel="0" collapsed="false">
      <c r="A160" s="6" t="s">
        <v>821</v>
      </c>
      <c r="B160" s="6" t="s">
        <v>822</v>
      </c>
      <c r="C160" s="6" t="s">
        <v>823</v>
      </c>
      <c r="D160" s="6" t="s">
        <v>33</v>
      </c>
      <c r="E160" s="6" t="s">
        <v>34</v>
      </c>
      <c r="F160" s="6" t="s">
        <v>96</v>
      </c>
      <c r="G160" s="6" t="s">
        <v>120</v>
      </c>
      <c r="H160" s="6" t="s">
        <v>121</v>
      </c>
      <c r="I160" s="6" t="s">
        <v>210</v>
      </c>
      <c r="J160" s="6" t="s">
        <v>123</v>
      </c>
      <c r="K160" s="6" t="s">
        <v>33</v>
      </c>
      <c r="L160" s="6" t="s">
        <v>124</v>
      </c>
      <c r="M160" s="6" t="s">
        <v>125</v>
      </c>
      <c r="N160" s="6" t="s">
        <v>96</v>
      </c>
      <c r="O160" s="6" t="s">
        <v>43</v>
      </c>
      <c r="P160" s="6" t="s">
        <v>44</v>
      </c>
      <c r="Q160" s="6" t="s">
        <v>126</v>
      </c>
      <c r="R160" s="6"/>
      <c r="S160" s="6" t="s">
        <v>46</v>
      </c>
      <c r="T160" s="6" t="s">
        <v>47</v>
      </c>
      <c r="U160" s="1" t="s">
        <v>68</v>
      </c>
    </row>
    <row r="161" customFormat="false" ht="42.75" hidden="false" customHeight="true" outlineLevel="0" collapsed="false">
      <c r="A161" s="6" t="s">
        <v>824</v>
      </c>
      <c r="B161" s="6" t="s">
        <v>825</v>
      </c>
      <c r="C161" s="6" t="s">
        <v>826</v>
      </c>
      <c r="D161" s="6" t="s">
        <v>33</v>
      </c>
      <c r="E161" s="6" t="s">
        <v>118</v>
      </c>
      <c r="F161" s="6" t="s">
        <v>115</v>
      </c>
      <c r="G161" s="6" t="s">
        <v>120</v>
      </c>
      <c r="H161" s="6" t="s">
        <v>121</v>
      </c>
      <c r="I161" s="6" t="s">
        <v>452</v>
      </c>
      <c r="J161" s="6" t="s">
        <v>123</v>
      </c>
      <c r="K161" s="6" t="s">
        <v>33</v>
      </c>
      <c r="L161" s="6" t="s">
        <v>124</v>
      </c>
      <c r="M161" s="6" t="s">
        <v>125</v>
      </c>
      <c r="N161" s="6" t="s">
        <v>115</v>
      </c>
      <c r="O161" s="6" t="s">
        <v>43</v>
      </c>
      <c r="P161" s="6" t="s">
        <v>44</v>
      </c>
      <c r="Q161" s="6" t="s">
        <v>126</v>
      </c>
      <c r="R161" s="6"/>
      <c r="S161" s="6" t="s">
        <v>46</v>
      </c>
      <c r="T161" s="6" t="s">
        <v>128</v>
      </c>
      <c r="U161" s="1" t="s">
        <v>68</v>
      </c>
    </row>
    <row r="162" customFormat="false" ht="32.25" hidden="false" customHeight="true" outlineLevel="0" collapsed="false">
      <c r="A162" s="6" t="s">
        <v>827</v>
      </c>
      <c r="B162" s="6" t="s">
        <v>828</v>
      </c>
      <c r="C162" s="6" t="s">
        <v>829</v>
      </c>
      <c r="D162" s="6" t="s">
        <v>33</v>
      </c>
      <c r="E162" s="6" t="s">
        <v>72</v>
      </c>
      <c r="F162" s="6" t="s">
        <v>591</v>
      </c>
      <c r="G162" s="6" t="s">
        <v>36</v>
      </c>
      <c r="H162" s="6" t="s">
        <v>37</v>
      </c>
      <c r="I162" s="6" t="s">
        <v>830</v>
      </c>
      <c r="J162" s="6" t="s">
        <v>39</v>
      </c>
      <c r="K162" s="6" t="s">
        <v>33</v>
      </c>
      <c r="L162" s="6" t="s">
        <v>40</v>
      </c>
      <c r="M162" s="6" t="s">
        <v>41</v>
      </c>
      <c r="N162" s="6" t="s">
        <v>115</v>
      </c>
      <c r="O162" s="6" t="s">
        <v>43</v>
      </c>
      <c r="P162" s="6" t="s">
        <v>44</v>
      </c>
      <c r="Q162" s="6" t="s">
        <v>45</v>
      </c>
      <c r="R162" s="6"/>
      <c r="S162" s="6" t="s">
        <v>46</v>
      </c>
      <c r="T162" s="6" t="s">
        <v>67</v>
      </c>
      <c r="U162" s="1" t="s">
        <v>68</v>
      </c>
    </row>
    <row r="163" customFormat="false" ht="32.25" hidden="false" customHeight="true" outlineLevel="0" collapsed="false">
      <c r="A163" s="6" t="s">
        <v>831</v>
      </c>
      <c r="B163" s="6" t="s">
        <v>50</v>
      </c>
      <c r="C163" s="6" t="s">
        <v>832</v>
      </c>
      <c r="D163" s="6" t="s">
        <v>33</v>
      </c>
      <c r="E163" s="6" t="s">
        <v>72</v>
      </c>
      <c r="F163" s="6" t="s">
        <v>236</v>
      </c>
      <c r="G163" s="6" t="s">
        <v>36</v>
      </c>
      <c r="H163" s="6" t="s">
        <v>37</v>
      </c>
      <c r="I163" s="6" t="s">
        <v>410</v>
      </c>
      <c r="J163" s="6" t="s">
        <v>39</v>
      </c>
      <c r="K163" s="6" t="s">
        <v>33</v>
      </c>
      <c r="L163" s="6" t="s">
        <v>40</v>
      </c>
      <c r="M163" s="6" t="s">
        <v>41</v>
      </c>
      <c r="N163" s="6" t="s">
        <v>64</v>
      </c>
      <c r="O163" s="6" t="s">
        <v>65</v>
      </c>
      <c r="P163" s="6" t="s">
        <v>44</v>
      </c>
      <c r="Q163" s="6" t="s">
        <v>66</v>
      </c>
      <c r="R163" s="6"/>
      <c r="S163" s="6" t="s">
        <v>46</v>
      </c>
      <c r="T163" s="6" t="s">
        <v>67</v>
      </c>
      <c r="U163" s="1" t="s">
        <v>68</v>
      </c>
    </row>
    <row r="164" customFormat="false" ht="32.25" hidden="false" customHeight="true" outlineLevel="0" collapsed="false">
      <c r="A164" s="6" t="s">
        <v>833</v>
      </c>
      <c r="B164" s="6" t="s">
        <v>834</v>
      </c>
      <c r="C164" s="6" t="s">
        <v>835</v>
      </c>
      <c r="D164" s="6" t="s">
        <v>33</v>
      </c>
      <c r="E164" s="6" t="s">
        <v>52</v>
      </c>
      <c r="F164" s="6" t="s">
        <v>53</v>
      </c>
      <c r="G164" s="6" t="s">
        <v>36</v>
      </c>
      <c r="H164" s="6" t="s">
        <v>37</v>
      </c>
      <c r="I164" s="6" t="s">
        <v>143</v>
      </c>
      <c r="J164" s="6" t="s">
        <v>39</v>
      </c>
      <c r="K164" s="6" t="s">
        <v>33</v>
      </c>
      <c r="L164" s="6" t="s">
        <v>40</v>
      </c>
      <c r="M164" s="6" t="s">
        <v>41</v>
      </c>
      <c r="N164" s="6" t="s">
        <v>55</v>
      </c>
      <c r="O164" s="6" t="s">
        <v>43</v>
      </c>
      <c r="P164" s="6" t="s">
        <v>44</v>
      </c>
      <c r="Q164" s="6" t="s">
        <v>45</v>
      </c>
      <c r="R164" s="6"/>
      <c r="S164" s="6" t="s">
        <v>46</v>
      </c>
      <c r="T164" s="6" t="s">
        <v>56</v>
      </c>
      <c r="U164" s="1" t="s">
        <v>48</v>
      </c>
    </row>
    <row r="165" customFormat="false" ht="32.25" hidden="false" customHeight="true" outlineLevel="0" collapsed="false">
      <c r="A165" s="6" t="s">
        <v>836</v>
      </c>
      <c r="B165" s="6" t="s">
        <v>837</v>
      </c>
      <c r="C165" s="6" t="s">
        <v>838</v>
      </c>
      <c r="D165" s="6" t="s">
        <v>33</v>
      </c>
      <c r="E165" s="6" t="s">
        <v>34</v>
      </c>
      <c r="F165" s="6" t="s">
        <v>414</v>
      </c>
      <c r="G165" s="6" t="s">
        <v>36</v>
      </c>
      <c r="H165" s="6" t="s">
        <v>37</v>
      </c>
      <c r="I165" s="6" t="s">
        <v>240</v>
      </c>
      <c r="J165" s="6" t="s">
        <v>39</v>
      </c>
      <c r="K165" s="6" t="s">
        <v>33</v>
      </c>
      <c r="L165" s="6" t="s">
        <v>40</v>
      </c>
      <c r="M165" s="6" t="s">
        <v>41</v>
      </c>
      <c r="N165" s="6" t="s">
        <v>415</v>
      </c>
      <c r="O165" s="6" t="s">
        <v>43</v>
      </c>
      <c r="P165" s="6" t="s">
        <v>44</v>
      </c>
      <c r="Q165" s="6" t="s">
        <v>45</v>
      </c>
      <c r="R165" s="6"/>
      <c r="S165" s="6" t="s">
        <v>46</v>
      </c>
      <c r="T165" s="6" t="s">
        <v>47</v>
      </c>
      <c r="U165" s="1" t="s">
        <v>68</v>
      </c>
    </row>
    <row r="166" customFormat="false" ht="42.75" hidden="false" customHeight="true" outlineLevel="0" collapsed="false">
      <c r="A166" s="6" t="s">
        <v>839</v>
      </c>
      <c r="B166" s="6" t="s">
        <v>840</v>
      </c>
      <c r="C166" s="6" t="s">
        <v>841</v>
      </c>
      <c r="D166" s="6" t="s">
        <v>33</v>
      </c>
      <c r="E166" s="6" t="s">
        <v>118</v>
      </c>
      <c r="F166" s="6" t="s">
        <v>53</v>
      </c>
      <c r="G166" s="6" t="s">
        <v>36</v>
      </c>
      <c r="H166" s="6" t="s">
        <v>842</v>
      </c>
      <c r="I166" s="6" t="s">
        <v>843</v>
      </c>
      <c r="J166" s="6" t="s">
        <v>39</v>
      </c>
      <c r="K166" s="6" t="s">
        <v>844</v>
      </c>
      <c r="L166" s="6" t="s">
        <v>40</v>
      </c>
      <c r="M166" s="6" t="s">
        <v>41</v>
      </c>
      <c r="N166" s="6" t="s">
        <v>55</v>
      </c>
      <c r="O166" s="6" t="s">
        <v>43</v>
      </c>
      <c r="P166" s="6" t="s">
        <v>44</v>
      </c>
      <c r="Q166" s="6" t="s">
        <v>45</v>
      </c>
      <c r="R166" s="6"/>
      <c r="S166" s="6" t="s">
        <v>46</v>
      </c>
      <c r="T166" s="6" t="s">
        <v>128</v>
      </c>
      <c r="U166" s="1" t="s">
        <v>48</v>
      </c>
    </row>
    <row r="167" customFormat="false" ht="42.75" hidden="false" customHeight="true" outlineLevel="0" collapsed="false">
      <c r="A167" s="6" t="s">
        <v>845</v>
      </c>
      <c r="B167" s="6" t="s">
        <v>846</v>
      </c>
      <c r="C167" s="6" t="s">
        <v>847</v>
      </c>
      <c r="D167" s="6" t="s">
        <v>33</v>
      </c>
      <c r="E167" s="6" t="s">
        <v>34</v>
      </c>
      <c r="F167" s="6" t="s">
        <v>55</v>
      </c>
      <c r="G167" s="6" t="s">
        <v>120</v>
      </c>
      <c r="H167" s="6" t="s">
        <v>121</v>
      </c>
      <c r="I167" s="6" t="s">
        <v>260</v>
      </c>
      <c r="J167" s="6" t="s">
        <v>123</v>
      </c>
      <c r="K167" s="6" t="s">
        <v>33</v>
      </c>
      <c r="L167" s="6" t="s">
        <v>124</v>
      </c>
      <c r="M167" s="6" t="s">
        <v>125</v>
      </c>
      <c r="N167" s="6" t="s">
        <v>55</v>
      </c>
      <c r="O167" s="6" t="s">
        <v>43</v>
      </c>
      <c r="P167" s="6" t="s">
        <v>44</v>
      </c>
      <c r="Q167" s="6" t="s">
        <v>126</v>
      </c>
      <c r="R167" s="6"/>
      <c r="S167" s="6" t="s">
        <v>46</v>
      </c>
      <c r="T167" s="6" t="s">
        <v>47</v>
      </c>
      <c r="U167" s="1" t="s">
        <v>48</v>
      </c>
    </row>
    <row r="168" customFormat="false" ht="42.75" hidden="false" customHeight="true" outlineLevel="0" collapsed="false">
      <c r="A168" s="6" t="s">
        <v>848</v>
      </c>
      <c r="B168" s="6" t="s">
        <v>849</v>
      </c>
      <c r="C168" s="6" t="s">
        <v>850</v>
      </c>
      <c r="D168" s="6" t="s">
        <v>33</v>
      </c>
      <c r="E168" s="6" t="s">
        <v>118</v>
      </c>
      <c r="F168" s="6" t="s">
        <v>42</v>
      </c>
      <c r="G168" s="6" t="s">
        <v>120</v>
      </c>
      <c r="H168" s="6" t="s">
        <v>121</v>
      </c>
      <c r="I168" s="6" t="s">
        <v>851</v>
      </c>
      <c r="J168" s="6" t="s">
        <v>123</v>
      </c>
      <c r="K168" s="6" t="s">
        <v>33</v>
      </c>
      <c r="L168" s="6" t="s">
        <v>124</v>
      </c>
      <c r="M168" s="6" t="s">
        <v>125</v>
      </c>
      <c r="N168" s="6" t="s">
        <v>42</v>
      </c>
      <c r="O168" s="6" t="s">
        <v>43</v>
      </c>
      <c r="P168" s="6" t="s">
        <v>44</v>
      </c>
      <c r="Q168" s="6" t="s">
        <v>126</v>
      </c>
      <c r="R168" s="6"/>
      <c r="S168" s="6" t="s">
        <v>46</v>
      </c>
      <c r="T168" s="6" t="s">
        <v>128</v>
      </c>
      <c r="U168" s="1" t="s">
        <v>48</v>
      </c>
    </row>
    <row r="169" customFormat="false" ht="42.75" hidden="false" customHeight="true" outlineLevel="0" collapsed="false">
      <c r="A169" s="6" t="s">
        <v>852</v>
      </c>
      <c r="B169" s="6" t="s">
        <v>853</v>
      </c>
      <c r="C169" s="6" t="s">
        <v>854</v>
      </c>
      <c r="D169" s="6" t="s">
        <v>33</v>
      </c>
      <c r="E169" s="6" t="s">
        <v>34</v>
      </c>
      <c r="F169" s="6" t="s">
        <v>587</v>
      </c>
      <c r="G169" s="6" t="s">
        <v>120</v>
      </c>
      <c r="H169" s="6" t="s">
        <v>121</v>
      </c>
      <c r="I169" s="6" t="s">
        <v>855</v>
      </c>
      <c r="J169" s="6" t="s">
        <v>123</v>
      </c>
      <c r="K169" s="6" t="s">
        <v>33</v>
      </c>
      <c r="L169" s="6" t="s">
        <v>124</v>
      </c>
      <c r="M169" s="6" t="s">
        <v>125</v>
      </c>
      <c r="N169" s="6" t="s">
        <v>587</v>
      </c>
      <c r="O169" s="6" t="s">
        <v>43</v>
      </c>
      <c r="P169" s="6" t="s">
        <v>44</v>
      </c>
      <c r="Q169" s="6" t="s">
        <v>126</v>
      </c>
      <c r="R169" s="6"/>
      <c r="S169" s="6" t="s">
        <v>46</v>
      </c>
      <c r="T169" s="6" t="s">
        <v>47</v>
      </c>
      <c r="U169" s="1" t="s">
        <v>68</v>
      </c>
    </row>
    <row r="170" customFormat="false" ht="42.75" hidden="false" customHeight="true" outlineLevel="0" collapsed="false">
      <c r="A170" s="6" t="s">
        <v>856</v>
      </c>
      <c r="B170" s="6" t="s">
        <v>857</v>
      </c>
      <c r="C170" s="6" t="s">
        <v>858</v>
      </c>
      <c r="D170" s="6" t="s">
        <v>33</v>
      </c>
      <c r="E170" s="6" t="s">
        <v>72</v>
      </c>
      <c r="F170" s="6" t="s">
        <v>42</v>
      </c>
      <c r="G170" s="6" t="s">
        <v>120</v>
      </c>
      <c r="H170" s="6" t="s">
        <v>121</v>
      </c>
      <c r="I170" s="6" t="s">
        <v>859</v>
      </c>
      <c r="J170" s="6" t="s">
        <v>123</v>
      </c>
      <c r="K170" s="6" t="s">
        <v>33</v>
      </c>
      <c r="L170" s="6" t="s">
        <v>124</v>
      </c>
      <c r="M170" s="6" t="s">
        <v>125</v>
      </c>
      <c r="N170" s="6" t="s">
        <v>42</v>
      </c>
      <c r="O170" s="6" t="s">
        <v>43</v>
      </c>
      <c r="P170" s="6" t="s">
        <v>44</v>
      </c>
      <c r="Q170" s="6" t="s">
        <v>126</v>
      </c>
      <c r="R170" s="6"/>
      <c r="S170" s="6" t="s">
        <v>46</v>
      </c>
      <c r="T170" s="6" t="s">
        <v>67</v>
      </c>
      <c r="U170" s="1" t="s">
        <v>48</v>
      </c>
    </row>
    <row r="171" customFormat="false" ht="42.75" hidden="false" customHeight="true" outlineLevel="0" collapsed="false">
      <c r="A171" s="6" t="s">
        <v>860</v>
      </c>
      <c r="B171" s="6" t="s">
        <v>861</v>
      </c>
      <c r="C171" s="6" t="s">
        <v>862</v>
      </c>
      <c r="D171" s="6" t="s">
        <v>33</v>
      </c>
      <c r="E171" s="6" t="s">
        <v>34</v>
      </c>
      <c r="F171" s="6" t="s">
        <v>96</v>
      </c>
      <c r="G171" s="6" t="s">
        <v>120</v>
      </c>
      <c r="H171" s="6" t="s">
        <v>121</v>
      </c>
      <c r="I171" s="6" t="s">
        <v>232</v>
      </c>
      <c r="J171" s="6" t="s">
        <v>123</v>
      </c>
      <c r="K171" s="6" t="s">
        <v>33</v>
      </c>
      <c r="L171" s="6" t="s">
        <v>124</v>
      </c>
      <c r="M171" s="6" t="s">
        <v>125</v>
      </c>
      <c r="N171" s="6" t="s">
        <v>96</v>
      </c>
      <c r="O171" s="6" t="s">
        <v>43</v>
      </c>
      <c r="P171" s="6" t="s">
        <v>44</v>
      </c>
      <c r="Q171" s="6" t="s">
        <v>126</v>
      </c>
      <c r="R171" s="6"/>
      <c r="S171" s="6" t="s">
        <v>46</v>
      </c>
      <c r="T171" s="6" t="s">
        <v>47</v>
      </c>
      <c r="U171" s="1" t="s">
        <v>68</v>
      </c>
    </row>
    <row r="172" customFormat="false" ht="32.25" hidden="false" customHeight="true" outlineLevel="0" collapsed="false">
      <c r="A172" s="6" t="s">
        <v>863</v>
      </c>
      <c r="B172" s="6" t="s">
        <v>864</v>
      </c>
      <c r="C172" s="6" t="s">
        <v>865</v>
      </c>
      <c r="D172" s="6" t="s">
        <v>33</v>
      </c>
      <c r="E172" s="6" t="s">
        <v>118</v>
      </c>
      <c r="F172" s="6" t="s">
        <v>866</v>
      </c>
      <c r="G172" s="6" t="s">
        <v>36</v>
      </c>
      <c r="H172" s="6" t="s">
        <v>37</v>
      </c>
      <c r="I172" s="6" t="s">
        <v>143</v>
      </c>
      <c r="J172" s="6" t="s">
        <v>350</v>
      </c>
      <c r="K172" s="6" t="s">
        <v>351</v>
      </c>
      <c r="L172" s="6" t="s">
        <v>40</v>
      </c>
      <c r="M172" s="6" t="s">
        <v>41</v>
      </c>
      <c r="N172" s="6" t="s">
        <v>96</v>
      </c>
      <c r="O172" s="6" t="s">
        <v>43</v>
      </c>
      <c r="P172" s="6" t="s">
        <v>97</v>
      </c>
      <c r="Q172" s="6" t="s">
        <v>66</v>
      </c>
      <c r="R172" s="6"/>
      <c r="S172" s="6" t="s">
        <v>46</v>
      </c>
      <c r="T172" s="6" t="s">
        <v>128</v>
      </c>
      <c r="U172" s="1" t="s">
        <v>68</v>
      </c>
    </row>
    <row r="173" customFormat="false" ht="32.25" hidden="false" customHeight="true" outlineLevel="0" collapsed="false">
      <c r="A173" s="6" t="s">
        <v>867</v>
      </c>
      <c r="B173" s="6" t="s">
        <v>868</v>
      </c>
      <c r="C173" s="6" t="s">
        <v>869</v>
      </c>
      <c r="D173" s="6" t="s">
        <v>33</v>
      </c>
      <c r="E173" s="6" t="s">
        <v>34</v>
      </c>
      <c r="F173" s="6" t="s">
        <v>35</v>
      </c>
      <c r="G173" s="6" t="s">
        <v>36</v>
      </c>
      <c r="H173" s="6" t="s">
        <v>37</v>
      </c>
      <c r="I173" s="6" t="s">
        <v>240</v>
      </c>
      <c r="J173" s="6" t="s">
        <v>39</v>
      </c>
      <c r="K173" s="6" t="s">
        <v>33</v>
      </c>
      <c r="L173" s="6" t="s">
        <v>40</v>
      </c>
      <c r="M173" s="6" t="s">
        <v>41</v>
      </c>
      <c r="N173" s="6" t="s">
        <v>42</v>
      </c>
      <c r="O173" s="6" t="s">
        <v>43</v>
      </c>
      <c r="P173" s="6" t="s">
        <v>44</v>
      </c>
      <c r="Q173" s="6" t="s">
        <v>45</v>
      </c>
      <c r="R173" s="6"/>
      <c r="S173" s="6" t="s">
        <v>46</v>
      </c>
      <c r="T173" s="6" t="s">
        <v>47</v>
      </c>
      <c r="U173" s="1" t="s">
        <v>48</v>
      </c>
    </row>
    <row r="174" customFormat="false" ht="42.75" hidden="false" customHeight="true" outlineLevel="0" collapsed="false">
      <c r="A174" s="6" t="s">
        <v>870</v>
      </c>
      <c r="B174" s="6" t="s">
        <v>871</v>
      </c>
      <c r="C174" s="6" t="s">
        <v>872</v>
      </c>
      <c r="D174" s="6" t="s">
        <v>33</v>
      </c>
      <c r="E174" s="6" t="s">
        <v>72</v>
      </c>
      <c r="F174" s="6" t="s">
        <v>587</v>
      </c>
      <c r="G174" s="6" t="s">
        <v>120</v>
      </c>
      <c r="H174" s="6" t="s">
        <v>121</v>
      </c>
      <c r="I174" s="6" t="s">
        <v>873</v>
      </c>
      <c r="J174" s="6" t="s">
        <v>123</v>
      </c>
      <c r="K174" s="6" t="s">
        <v>33</v>
      </c>
      <c r="L174" s="6" t="s">
        <v>124</v>
      </c>
      <c r="M174" s="6" t="s">
        <v>125</v>
      </c>
      <c r="N174" s="6" t="s">
        <v>587</v>
      </c>
      <c r="O174" s="6" t="s">
        <v>43</v>
      </c>
      <c r="P174" s="6" t="s">
        <v>44</v>
      </c>
      <c r="Q174" s="6" t="s">
        <v>126</v>
      </c>
      <c r="R174" s="6"/>
      <c r="S174" s="6" t="s">
        <v>46</v>
      </c>
      <c r="T174" s="6" t="s">
        <v>67</v>
      </c>
      <c r="U174" s="1" t="s">
        <v>68</v>
      </c>
    </row>
    <row r="175" customFormat="false" ht="32.25" hidden="false" customHeight="true" outlineLevel="0" collapsed="false">
      <c r="A175" s="6" t="s">
        <v>874</v>
      </c>
      <c r="B175" s="6" t="s">
        <v>875</v>
      </c>
      <c r="C175" s="6" t="s">
        <v>876</v>
      </c>
      <c r="D175" s="6" t="s">
        <v>33</v>
      </c>
      <c r="E175" s="6" t="s">
        <v>52</v>
      </c>
      <c r="F175" s="6" t="s">
        <v>53</v>
      </c>
      <c r="G175" s="6" t="s">
        <v>36</v>
      </c>
      <c r="H175" s="6" t="s">
        <v>37</v>
      </c>
      <c r="I175" s="6" t="s">
        <v>877</v>
      </c>
      <c r="J175" s="6" t="s">
        <v>39</v>
      </c>
      <c r="K175" s="6" t="s">
        <v>33</v>
      </c>
      <c r="L175" s="6" t="s">
        <v>40</v>
      </c>
      <c r="M175" s="6" t="s">
        <v>41</v>
      </c>
      <c r="N175" s="6" t="s">
        <v>55</v>
      </c>
      <c r="O175" s="6" t="s">
        <v>43</v>
      </c>
      <c r="P175" s="6" t="s">
        <v>44</v>
      </c>
      <c r="Q175" s="6" t="s">
        <v>45</v>
      </c>
      <c r="R175" s="6"/>
      <c r="S175" s="6" t="s">
        <v>46</v>
      </c>
      <c r="T175" s="6" t="s">
        <v>56</v>
      </c>
      <c r="U175" s="1" t="s">
        <v>48</v>
      </c>
    </row>
    <row r="176" customFormat="false" ht="32.25" hidden="false" customHeight="true" outlineLevel="0" collapsed="false">
      <c r="A176" s="6" t="s">
        <v>878</v>
      </c>
      <c r="B176" s="6" t="s">
        <v>879</v>
      </c>
      <c r="C176" s="6" t="s">
        <v>880</v>
      </c>
      <c r="D176" s="6" t="s">
        <v>881</v>
      </c>
      <c r="E176" s="6" t="s">
        <v>882</v>
      </c>
      <c r="F176" s="6" t="s">
        <v>883</v>
      </c>
      <c r="G176" s="6" t="s">
        <v>884</v>
      </c>
      <c r="H176" s="6" t="s">
        <v>885</v>
      </c>
      <c r="I176" s="6" t="s">
        <v>143</v>
      </c>
      <c r="J176" s="6" t="s">
        <v>271</v>
      </c>
      <c r="K176" s="6" t="s">
        <v>33</v>
      </c>
      <c r="L176" s="6" t="s">
        <v>40</v>
      </c>
      <c r="M176" s="6" t="s">
        <v>407</v>
      </c>
      <c r="N176" s="6" t="s">
        <v>42</v>
      </c>
      <c r="O176" s="6" t="s">
        <v>43</v>
      </c>
      <c r="P176" s="6" t="s">
        <v>44</v>
      </c>
      <c r="Q176" s="6" t="s">
        <v>45</v>
      </c>
      <c r="R176" s="6"/>
      <c r="S176" s="6" t="s">
        <v>46</v>
      </c>
      <c r="T176" s="6" t="s">
        <v>47</v>
      </c>
      <c r="U176" s="1" t="s">
        <v>48</v>
      </c>
    </row>
    <row r="177" customFormat="false" ht="42.75" hidden="false" customHeight="true" outlineLevel="0" collapsed="false">
      <c r="A177" s="6" t="s">
        <v>886</v>
      </c>
      <c r="B177" s="6" t="s">
        <v>887</v>
      </c>
      <c r="C177" s="6" t="s">
        <v>888</v>
      </c>
      <c r="D177" s="6" t="s">
        <v>33</v>
      </c>
      <c r="E177" s="6" t="s">
        <v>34</v>
      </c>
      <c r="F177" s="6" t="s">
        <v>132</v>
      </c>
      <c r="G177" s="6" t="s">
        <v>120</v>
      </c>
      <c r="H177" s="6" t="s">
        <v>121</v>
      </c>
      <c r="I177" s="6" t="s">
        <v>889</v>
      </c>
      <c r="J177" s="6" t="s">
        <v>123</v>
      </c>
      <c r="K177" s="6" t="s">
        <v>33</v>
      </c>
      <c r="L177" s="6" t="s">
        <v>124</v>
      </c>
      <c r="M177" s="6" t="s">
        <v>125</v>
      </c>
      <c r="N177" s="6" t="s">
        <v>132</v>
      </c>
      <c r="O177" s="6" t="s">
        <v>43</v>
      </c>
      <c r="P177" s="6" t="s">
        <v>44</v>
      </c>
      <c r="Q177" s="6" t="s">
        <v>126</v>
      </c>
      <c r="R177" s="6"/>
      <c r="S177" s="6" t="s">
        <v>46</v>
      </c>
      <c r="T177" s="6" t="s">
        <v>47</v>
      </c>
      <c r="U177" s="1" t="s">
        <v>68</v>
      </c>
    </row>
    <row r="178" customFormat="false" ht="32.25" hidden="false" customHeight="true" outlineLevel="0" collapsed="false">
      <c r="A178" s="6" t="s">
        <v>890</v>
      </c>
      <c r="B178" s="6" t="s">
        <v>891</v>
      </c>
      <c r="C178" s="6" t="s">
        <v>892</v>
      </c>
      <c r="D178" s="6" t="s">
        <v>33</v>
      </c>
      <c r="E178" s="6" t="s">
        <v>72</v>
      </c>
      <c r="F178" s="6" t="s">
        <v>893</v>
      </c>
      <c r="G178" s="6" t="s">
        <v>36</v>
      </c>
      <c r="H178" s="6" t="s">
        <v>37</v>
      </c>
      <c r="I178" s="6" t="s">
        <v>894</v>
      </c>
      <c r="J178" s="6" t="s">
        <v>39</v>
      </c>
      <c r="K178" s="6" t="s">
        <v>33</v>
      </c>
      <c r="L178" s="6" t="s">
        <v>40</v>
      </c>
      <c r="M178" s="6" t="s">
        <v>41</v>
      </c>
      <c r="N178" s="6" t="s">
        <v>895</v>
      </c>
      <c r="O178" s="6" t="s">
        <v>77</v>
      </c>
      <c r="P178" s="6" t="s">
        <v>44</v>
      </c>
      <c r="Q178" s="6" t="s">
        <v>66</v>
      </c>
      <c r="R178" s="6"/>
      <c r="S178" s="6" t="s">
        <v>46</v>
      </c>
      <c r="T178" s="6" t="s">
        <v>67</v>
      </c>
      <c r="U178" s="1" t="s">
        <v>68</v>
      </c>
    </row>
    <row r="179" customFormat="false" ht="42.75" hidden="false" customHeight="true" outlineLevel="0" collapsed="false">
      <c r="A179" s="6" t="s">
        <v>896</v>
      </c>
      <c r="B179" s="6" t="s">
        <v>897</v>
      </c>
      <c r="C179" s="6" t="s">
        <v>898</v>
      </c>
      <c r="D179" s="6" t="s">
        <v>33</v>
      </c>
      <c r="E179" s="6" t="s">
        <v>34</v>
      </c>
      <c r="F179" s="6" t="s">
        <v>55</v>
      </c>
      <c r="G179" s="6" t="s">
        <v>120</v>
      </c>
      <c r="H179" s="6" t="s">
        <v>121</v>
      </c>
      <c r="I179" s="6" t="s">
        <v>232</v>
      </c>
      <c r="J179" s="6" t="s">
        <v>123</v>
      </c>
      <c r="K179" s="6" t="s">
        <v>33</v>
      </c>
      <c r="L179" s="6" t="s">
        <v>124</v>
      </c>
      <c r="M179" s="6" t="s">
        <v>125</v>
      </c>
      <c r="N179" s="6" t="s">
        <v>55</v>
      </c>
      <c r="O179" s="6" t="s">
        <v>43</v>
      </c>
      <c r="P179" s="6" t="s">
        <v>44</v>
      </c>
      <c r="Q179" s="6" t="s">
        <v>126</v>
      </c>
      <c r="R179" s="6"/>
      <c r="S179" s="6" t="s">
        <v>46</v>
      </c>
      <c r="T179" s="6" t="s">
        <v>47</v>
      </c>
      <c r="U179" s="1" t="s">
        <v>48</v>
      </c>
    </row>
    <row r="180" customFormat="false" ht="32.25" hidden="false" customHeight="true" outlineLevel="0" collapsed="false">
      <c r="A180" s="6" t="s">
        <v>899</v>
      </c>
      <c r="B180" s="6" t="s">
        <v>900</v>
      </c>
      <c r="C180" s="6" t="s">
        <v>901</v>
      </c>
      <c r="D180" s="6" t="s">
        <v>33</v>
      </c>
      <c r="E180" s="6" t="s">
        <v>72</v>
      </c>
      <c r="F180" s="6" t="s">
        <v>53</v>
      </c>
      <c r="G180" s="6" t="s">
        <v>36</v>
      </c>
      <c r="H180" s="6" t="s">
        <v>37</v>
      </c>
      <c r="I180" s="6" t="s">
        <v>902</v>
      </c>
      <c r="J180" s="6" t="s">
        <v>39</v>
      </c>
      <c r="K180" s="6" t="s">
        <v>33</v>
      </c>
      <c r="L180" s="6" t="s">
        <v>40</v>
      </c>
      <c r="M180" s="6" t="s">
        <v>41</v>
      </c>
      <c r="N180" s="6" t="s">
        <v>55</v>
      </c>
      <c r="O180" s="6" t="s">
        <v>43</v>
      </c>
      <c r="P180" s="6" t="s">
        <v>44</v>
      </c>
      <c r="Q180" s="6" t="s">
        <v>45</v>
      </c>
      <c r="R180" s="6"/>
      <c r="S180" s="6" t="s">
        <v>46</v>
      </c>
      <c r="T180" s="6" t="s">
        <v>67</v>
      </c>
      <c r="U180" s="1" t="s">
        <v>48</v>
      </c>
    </row>
    <row r="181" customFormat="false" ht="32.25" hidden="false" customHeight="true" outlineLevel="0" collapsed="false">
      <c r="A181" s="6" t="s">
        <v>903</v>
      </c>
      <c r="B181" s="6" t="s">
        <v>904</v>
      </c>
      <c r="C181" s="6" t="s">
        <v>905</v>
      </c>
      <c r="D181" s="6" t="s">
        <v>33</v>
      </c>
      <c r="E181" s="6" t="s">
        <v>34</v>
      </c>
      <c r="F181" s="6" t="s">
        <v>53</v>
      </c>
      <c r="G181" s="6" t="s">
        <v>36</v>
      </c>
      <c r="H181" s="6" t="s">
        <v>37</v>
      </c>
      <c r="I181" s="6" t="s">
        <v>791</v>
      </c>
      <c r="J181" s="6" t="s">
        <v>39</v>
      </c>
      <c r="K181" s="6" t="s">
        <v>33</v>
      </c>
      <c r="L181" s="6" t="s">
        <v>40</v>
      </c>
      <c r="M181" s="6" t="s">
        <v>41</v>
      </c>
      <c r="N181" s="6" t="s">
        <v>55</v>
      </c>
      <c r="O181" s="6" t="s">
        <v>43</v>
      </c>
      <c r="P181" s="6" t="s">
        <v>44</v>
      </c>
      <c r="Q181" s="6" t="s">
        <v>45</v>
      </c>
      <c r="R181" s="6"/>
      <c r="S181" s="6" t="s">
        <v>46</v>
      </c>
      <c r="T181" s="6" t="s">
        <v>47</v>
      </c>
      <c r="U181" s="1" t="s">
        <v>48</v>
      </c>
    </row>
    <row r="182" customFormat="false" ht="42.75" hidden="false" customHeight="true" outlineLevel="0" collapsed="false">
      <c r="A182" s="6" t="s">
        <v>906</v>
      </c>
      <c r="B182" s="6" t="s">
        <v>907</v>
      </c>
      <c r="C182" s="6" t="s">
        <v>908</v>
      </c>
      <c r="D182" s="6" t="s">
        <v>33</v>
      </c>
      <c r="E182" s="6" t="s">
        <v>72</v>
      </c>
      <c r="F182" s="6" t="s">
        <v>790</v>
      </c>
      <c r="G182" s="6" t="s">
        <v>36</v>
      </c>
      <c r="H182" s="6" t="s">
        <v>37</v>
      </c>
      <c r="I182" s="6" t="s">
        <v>270</v>
      </c>
      <c r="J182" s="6" t="s">
        <v>39</v>
      </c>
      <c r="K182" s="6" t="s">
        <v>33</v>
      </c>
      <c r="L182" s="6" t="s">
        <v>40</v>
      </c>
      <c r="M182" s="6" t="s">
        <v>41</v>
      </c>
      <c r="N182" s="6" t="s">
        <v>495</v>
      </c>
      <c r="O182" s="6" t="s">
        <v>77</v>
      </c>
      <c r="P182" s="6" t="s">
        <v>44</v>
      </c>
      <c r="Q182" s="6" t="s">
        <v>66</v>
      </c>
      <c r="R182" s="6" t="s">
        <v>909</v>
      </c>
      <c r="S182" s="6" t="s">
        <v>46</v>
      </c>
      <c r="T182" s="6" t="s">
        <v>67</v>
      </c>
      <c r="U182" s="1" t="s">
        <v>68</v>
      </c>
    </row>
    <row r="183" customFormat="false" ht="42.75" hidden="false" customHeight="true" outlineLevel="0" collapsed="false">
      <c r="A183" s="6" t="s">
        <v>910</v>
      </c>
      <c r="B183" s="6" t="s">
        <v>911</v>
      </c>
      <c r="C183" s="6" t="s">
        <v>912</v>
      </c>
      <c r="D183" s="6" t="s">
        <v>33</v>
      </c>
      <c r="E183" s="6" t="s">
        <v>118</v>
      </c>
      <c r="F183" s="6" t="s">
        <v>55</v>
      </c>
      <c r="G183" s="6" t="s">
        <v>120</v>
      </c>
      <c r="H183" s="6" t="s">
        <v>121</v>
      </c>
      <c r="I183" s="6" t="s">
        <v>913</v>
      </c>
      <c r="J183" s="6" t="s">
        <v>123</v>
      </c>
      <c r="K183" s="6" t="s">
        <v>33</v>
      </c>
      <c r="L183" s="6" t="s">
        <v>124</v>
      </c>
      <c r="M183" s="6" t="s">
        <v>125</v>
      </c>
      <c r="N183" s="6" t="s">
        <v>55</v>
      </c>
      <c r="O183" s="6" t="s">
        <v>43</v>
      </c>
      <c r="P183" s="6" t="s">
        <v>44</v>
      </c>
      <c r="Q183" s="6" t="s">
        <v>126</v>
      </c>
      <c r="R183" s="6"/>
      <c r="S183" s="6" t="s">
        <v>46</v>
      </c>
      <c r="T183" s="6" t="s">
        <v>128</v>
      </c>
      <c r="U183" s="1" t="s">
        <v>48</v>
      </c>
    </row>
    <row r="184" customFormat="false" ht="32.25" hidden="false" customHeight="true" outlineLevel="0" collapsed="false">
      <c r="A184" s="6" t="s">
        <v>914</v>
      </c>
      <c r="B184" s="6" t="s">
        <v>915</v>
      </c>
      <c r="C184" s="6" t="s">
        <v>916</v>
      </c>
      <c r="D184" s="6" t="s">
        <v>33</v>
      </c>
      <c r="E184" s="6" t="s">
        <v>34</v>
      </c>
      <c r="F184" s="6" t="s">
        <v>569</v>
      </c>
      <c r="G184" s="6" t="s">
        <v>36</v>
      </c>
      <c r="H184" s="6" t="s">
        <v>37</v>
      </c>
      <c r="I184" s="6" t="s">
        <v>190</v>
      </c>
      <c r="J184" s="6" t="s">
        <v>39</v>
      </c>
      <c r="K184" s="6" t="s">
        <v>33</v>
      </c>
      <c r="L184" s="6" t="s">
        <v>40</v>
      </c>
      <c r="M184" s="6" t="s">
        <v>41</v>
      </c>
      <c r="N184" s="6" t="s">
        <v>104</v>
      </c>
      <c r="O184" s="6" t="s">
        <v>43</v>
      </c>
      <c r="P184" s="6" t="s">
        <v>44</v>
      </c>
      <c r="Q184" s="6" t="s">
        <v>45</v>
      </c>
      <c r="R184" s="6"/>
      <c r="S184" s="6" t="s">
        <v>46</v>
      </c>
      <c r="T184" s="6" t="s">
        <v>47</v>
      </c>
      <c r="U184" s="1" t="s">
        <v>68</v>
      </c>
    </row>
    <row r="185" customFormat="false" ht="32.25" hidden="false" customHeight="true" outlineLevel="0" collapsed="false">
      <c r="A185" s="6" t="s">
        <v>917</v>
      </c>
      <c r="B185" s="6" t="s">
        <v>918</v>
      </c>
      <c r="C185" s="6" t="s">
        <v>919</v>
      </c>
      <c r="D185" s="6" t="s">
        <v>33</v>
      </c>
      <c r="E185" s="6" t="s">
        <v>118</v>
      </c>
      <c r="F185" s="6" t="s">
        <v>920</v>
      </c>
      <c r="G185" s="6" t="s">
        <v>36</v>
      </c>
      <c r="H185" s="6" t="s">
        <v>37</v>
      </c>
      <c r="I185" s="6" t="s">
        <v>483</v>
      </c>
      <c r="J185" s="6" t="s">
        <v>39</v>
      </c>
      <c r="K185" s="6" t="s">
        <v>33</v>
      </c>
      <c r="L185" s="6" t="s">
        <v>40</v>
      </c>
      <c r="M185" s="6" t="s">
        <v>41</v>
      </c>
      <c r="N185" s="6" t="s">
        <v>545</v>
      </c>
      <c r="O185" s="6" t="s">
        <v>65</v>
      </c>
      <c r="P185" s="6" t="s">
        <v>44</v>
      </c>
      <c r="Q185" s="6" t="s">
        <v>66</v>
      </c>
      <c r="R185" s="6"/>
      <c r="S185" s="6" t="s">
        <v>46</v>
      </c>
      <c r="T185" s="6" t="s">
        <v>128</v>
      </c>
      <c r="U185" s="1" t="s">
        <v>68</v>
      </c>
    </row>
    <row r="186" customFormat="false" ht="32.25" hidden="false" customHeight="true" outlineLevel="0" collapsed="false">
      <c r="A186" s="6" t="s">
        <v>921</v>
      </c>
      <c r="B186" s="6" t="s">
        <v>922</v>
      </c>
      <c r="C186" s="6" t="s">
        <v>923</v>
      </c>
      <c r="D186" s="6" t="s">
        <v>33</v>
      </c>
      <c r="E186" s="6" t="s">
        <v>34</v>
      </c>
      <c r="F186" s="6" t="s">
        <v>924</v>
      </c>
      <c r="G186" s="6" t="s">
        <v>36</v>
      </c>
      <c r="H186" s="6" t="s">
        <v>37</v>
      </c>
      <c r="I186" s="6" t="s">
        <v>925</v>
      </c>
      <c r="J186" s="6" t="s">
        <v>39</v>
      </c>
      <c r="K186" s="6" t="s">
        <v>33</v>
      </c>
      <c r="L186" s="6" t="s">
        <v>40</v>
      </c>
      <c r="M186" s="6" t="s">
        <v>41</v>
      </c>
      <c r="N186" s="6" t="s">
        <v>96</v>
      </c>
      <c r="O186" s="6" t="s">
        <v>43</v>
      </c>
      <c r="P186" s="6" t="s">
        <v>44</v>
      </c>
      <c r="Q186" s="6" t="s">
        <v>45</v>
      </c>
      <c r="R186" s="6"/>
      <c r="S186" s="6" t="s">
        <v>46</v>
      </c>
      <c r="T186" s="6" t="s">
        <v>47</v>
      </c>
      <c r="U186" s="1" t="s">
        <v>68</v>
      </c>
    </row>
    <row r="187" customFormat="false" ht="32.25" hidden="false" customHeight="true" outlineLevel="0" collapsed="false">
      <c r="A187" s="6" t="s">
        <v>926</v>
      </c>
      <c r="B187" s="6" t="s">
        <v>927</v>
      </c>
      <c r="C187" s="6" t="s">
        <v>928</v>
      </c>
      <c r="D187" s="6" t="s">
        <v>33</v>
      </c>
      <c r="E187" s="6" t="s">
        <v>34</v>
      </c>
      <c r="F187" s="6" t="s">
        <v>35</v>
      </c>
      <c r="G187" s="6" t="s">
        <v>36</v>
      </c>
      <c r="H187" s="6" t="s">
        <v>37</v>
      </c>
      <c r="I187" s="6" t="s">
        <v>293</v>
      </c>
      <c r="J187" s="6" t="s">
        <v>39</v>
      </c>
      <c r="K187" s="6" t="s">
        <v>33</v>
      </c>
      <c r="L187" s="6" t="s">
        <v>40</v>
      </c>
      <c r="M187" s="6" t="s">
        <v>41</v>
      </c>
      <c r="N187" s="6" t="s">
        <v>42</v>
      </c>
      <c r="O187" s="6" t="s">
        <v>43</v>
      </c>
      <c r="P187" s="6" t="s">
        <v>44</v>
      </c>
      <c r="Q187" s="6" t="s">
        <v>45</v>
      </c>
      <c r="R187" s="6"/>
      <c r="S187" s="6" t="s">
        <v>46</v>
      </c>
      <c r="T187" s="6" t="s">
        <v>47</v>
      </c>
      <c r="U187" s="1" t="s">
        <v>48</v>
      </c>
    </row>
    <row r="188" customFormat="false" ht="32.25" hidden="false" customHeight="true" outlineLevel="0" collapsed="false">
      <c r="A188" s="6" t="s">
        <v>929</v>
      </c>
      <c r="B188" s="6" t="s">
        <v>930</v>
      </c>
      <c r="C188" s="6" t="s">
        <v>931</v>
      </c>
      <c r="D188" s="6" t="s">
        <v>33</v>
      </c>
      <c r="E188" s="6" t="s">
        <v>72</v>
      </c>
      <c r="F188" s="6" t="s">
        <v>932</v>
      </c>
      <c r="G188" s="6" t="s">
        <v>36</v>
      </c>
      <c r="H188" s="6" t="s">
        <v>37</v>
      </c>
      <c r="I188" s="6" t="s">
        <v>933</v>
      </c>
      <c r="J188" s="6" t="s">
        <v>39</v>
      </c>
      <c r="K188" s="6" t="s">
        <v>33</v>
      </c>
      <c r="L188" s="6" t="s">
        <v>40</v>
      </c>
      <c r="M188" s="6" t="s">
        <v>41</v>
      </c>
      <c r="N188" s="6" t="s">
        <v>104</v>
      </c>
      <c r="O188" s="6" t="s">
        <v>43</v>
      </c>
      <c r="P188" s="6" t="s">
        <v>44</v>
      </c>
      <c r="Q188" s="6" t="s">
        <v>45</v>
      </c>
      <c r="R188" s="6"/>
      <c r="S188" s="6" t="s">
        <v>46</v>
      </c>
      <c r="T188" s="6" t="s">
        <v>67</v>
      </c>
      <c r="U188" s="1" t="s">
        <v>68</v>
      </c>
    </row>
    <row r="189" customFormat="false" ht="32.25" hidden="false" customHeight="true" outlineLevel="0" collapsed="false">
      <c r="A189" s="6" t="s">
        <v>934</v>
      </c>
      <c r="B189" s="6" t="s">
        <v>935</v>
      </c>
      <c r="C189" s="6" t="s">
        <v>936</v>
      </c>
      <c r="D189" s="6" t="s">
        <v>33</v>
      </c>
      <c r="E189" s="6" t="s">
        <v>937</v>
      </c>
      <c r="F189" s="6" t="s">
        <v>938</v>
      </c>
      <c r="G189" s="6" t="s">
        <v>939</v>
      </c>
      <c r="H189" s="6" t="s">
        <v>940</v>
      </c>
      <c r="I189" s="6" t="s">
        <v>460</v>
      </c>
      <c r="J189" s="6" t="s">
        <v>941</v>
      </c>
      <c r="K189" s="6" t="s">
        <v>942</v>
      </c>
      <c r="L189" s="6" t="s">
        <v>94</v>
      </c>
      <c r="M189" s="6" t="s">
        <v>41</v>
      </c>
      <c r="N189" s="6" t="s">
        <v>115</v>
      </c>
      <c r="O189" s="6" t="s">
        <v>43</v>
      </c>
      <c r="P189" s="6" t="s">
        <v>44</v>
      </c>
      <c r="Q189" s="6" t="s">
        <v>45</v>
      </c>
      <c r="R189" s="6" t="s">
        <v>943</v>
      </c>
      <c r="S189" s="6" t="s">
        <v>46</v>
      </c>
      <c r="T189" s="6" t="s">
        <v>47</v>
      </c>
      <c r="U189" s="1" t="s">
        <v>68</v>
      </c>
    </row>
    <row r="190" customFormat="false" ht="42.75" hidden="false" customHeight="true" outlineLevel="0" collapsed="false">
      <c r="A190" s="6" t="s">
        <v>944</v>
      </c>
      <c r="B190" s="6" t="s">
        <v>50</v>
      </c>
      <c r="C190" s="6" t="s">
        <v>945</v>
      </c>
      <c r="D190" s="6" t="s">
        <v>33</v>
      </c>
      <c r="E190" s="6" t="s">
        <v>67</v>
      </c>
      <c r="F190" s="6" t="s">
        <v>946</v>
      </c>
      <c r="G190" s="6" t="s">
        <v>355</v>
      </c>
      <c r="H190" s="6" t="s">
        <v>356</v>
      </c>
      <c r="I190" s="6" t="s">
        <v>947</v>
      </c>
      <c r="J190" s="6" t="s">
        <v>948</v>
      </c>
      <c r="K190" s="6" t="s">
        <v>359</v>
      </c>
      <c r="L190" s="6" t="s">
        <v>94</v>
      </c>
      <c r="M190" s="6" t="s">
        <v>360</v>
      </c>
      <c r="N190" s="6" t="s">
        <v>391</v>
      </c>
      <c r="O190" s="6" t="s">
        <v>43</v>
      </c>
      <c r="P190" s="6" t="s">
        <v>97</v>
      </c>
      <c r="Q190" s="6" t="s">
        <v>66</v>
      </c>
      <c r="R190" s="6"/>
      <c r="S190" s="6" t="s">
        <v>46</v>
      </c>
      <c r="T190" s="6" t="s">
        <v>67</v>
      </c>
      <c r="U190" s="1" t="s">
        <v>68</v>
      </c>
    </row>
    <row r="191" customFormat="false" ht="42.75" hidden="false" customHeight="true" outlineLevel="0" collapsed="false">
      <c r="A191" s="6" t="s">
        <v>949</v>
      </c>
      <c r="B191" s="6" t="s">
        <v>950</v>
      </c>
      <c r="C191" s="6" t="s">
        <v>951</v>
      </c>
      <c r="D191" s="6" t="s">
        <v>952</v>
      </c>
      <c r="E191" s="6" t="s">
        <v>953</v>
      </c>
      <c r="F191" s="6" t="s">
        <v>168</v>
      </c>
      <c r="G191" s="6" t="s">
        <v>954</v>
      </c>
      <c r="H191" s="6" t="s">
        <v>955</v>
      </c>
      <c r="I191" s="6" t="s">
        <v>288</v>
      </c>
      <c r="J191" s="6" t="s">
        <v>956</v>
      </c>
      <c r="K191" s="6" t="s">
        <v>33</v>
      </c>
      <c r="L191" s="6" t="s">
        <v>94</v>
      </c>
      <c r="M191" s="6" t="s">
        <v>41</v>
      </c>
      <c r="N191" s="6" t="s">
        <v>115</v>
      </c>
      <c r="O191" s="6" t="s">
        <v>43</v>
      </c>
      <c r="P191" s="6" t="s">
        <v>44</v>
      </c>
      <c r="Q191" s="6" t="s">
        <v>45</v>
      </c>
      <c r="R191" s="6" t="s">
        <v>957</v>
      </c>
      <c r="S191" s="6" t="s">
        <v>46</v>
      </c>
      <c r="T191" s="6" t="s">
        <v>98</v>
      </c>
      <c r="U191" s="1" t="s">
        <v>68</v>
      </c>
    </row>
    <row r="192" customFormat="false" ht="32.25" hidden="false" customHeight="true" outlineLevel="0" collapsed="false">
      <c r="A192" s="6" t="s">
        <v>958</v>
      </c>
      <c r="B192" s="6" t="s">
        <v>959</v>
      </c>
      <c r="C192" s="6" t="s">
        <v>960</v>
      </c>
      <c r="D192" s="6" t="s">
        <v>33</v>
      </c>
      <c r="E192" s="6" t="s">
        <v>72</v>
      </c>
      <c r="F192" s="6" t="s">
        <v>569</v>
      </c>
      <c r="G192" s="6" t="s">
        <v>36</v>
      </c>
      <c r="H192" s="6" t="s">
        <v>37</v>
      </c>
      <c r="I192" s="6" t="s">
        <v>961</v>
      </c>
      <c r="J192" s="6" t="s">
        <v>39</v>
      </c>
      <c r="K192" s="6" t="s">
        <v>33</v>
      </c>
      <c r="L192" s="6" t="s">
        <v>40</v>
      </c>
      <c r="M192" s="6" t="s">
        <v>41</v>
      </c>
      <c r="N192" s="6" t="s">
        <v>104</v>
      </c>
      <c r="O192" s="6" t="s">
        <v>43</v>
      </c>
      <c r="P192" s="6" t="s">
        <v>44</v>
      </c>
      <c r="Q192" s="6" t="s">
        <v>45</v>
      </c>
      <c r="R192" s="6"/>
      <c r="S192" s="6" t="s">
        <v>46</v>
      </c>
      <c r="T192" s="6" t="s">
        <v>67</v>
      </c>
      <c r="U192" s="1" t="s">
        <v>68</v>
      </c>
    </row>
    <row r="193" customFormat="false" ht="42.75" hidden="false" customHeight="true" outlineLevel="0" collapsed="false">
      <c r="A193" s="6" t="s">
        <v>962</v>
      </c>
      <c r="B193" s="6" t="s">
        <v>963</v>
      </c>
      <c r="C193" s="6" t="s">
        <v>964</v>
      </c>
      <c r="D193" s="6" t="s">
        <v>33</v>
      </c>
      <c r="E193" s="6" t="s">
        <v>34</v>
      </c>
      <c r="F193" s="6" t="s">
        <v>96</v>
      </c>
      <c r="G193" s="6" t="s">
        <v>120</v>
      </c>
      <c r="H193" s="6" t="s">
        <v>121</v>
      </c>
      <c r="I193" s="6" t="s">
        <v>721</v>
      </c>
      <c r="J193" s="6" t="s">
        <v>123</v>
      </c>
      <c r="K193" s="6" t="s">
        <v>33</v>
      </c>
      <c r="L193" s="6" t="s">
        <v>124</v>
      </c>
      <c r="M193" s="6" t="s">
        <v>125</v>
      </c>
      <c r="N193" s="6" t="s">
        <v>96</v>
      </c>
      <c r="O193" s="6" t="s">
        <v>43</v>
      </c>
      <c r="P193" s="6" t="s">
        <v>44</v>
      </c>
      <c r="Q193" s="6" t="s">
        <v>126</v>
      </c>
      <c r="R193" s="6"/>
      <c r="S193" s="6" t="s">
        <v>46</v>
      </c>
      <c r="T193" s="6" t="s">
        <v>47</v>
      </c>
      <c r="U193" s="1" t="s">
        <v>68</v>
      </c>
    </row>
    <row r="194" customFormat="false" ht="32.25" hidden="false" customHeight="true" outlineLevel="0" collapsed="false">
      <c r="A194" s="6" t="s">
        <v>965</v>
      </c>
      <c r="B194" s="6" t="s">
        <v>966</v>
      </c>
      <c r="C194" s="6" t="s">
        <v>967</v>
      </c>
      <c r="D194" s="6" t="s">
        <v>33</v>
      </c>
      <c r="E194" s="6" t="s">
        <v>52</v>
      </c>
      <c r="F194" s="6" t="s">
        <v>968</v>
      </c>
      <c r="G194" s="6" t="s">
        <v>36</v>
      </c>
      <c r="H194" s="6" t="s">
        <v>37</v>
      </c>
      <c r="I194" s="6" t="s">
        <v>969</v>
      </c>
      <c r="J194" s="6" t="s">
        <v>39</v>
      </c>
      <c r="K194" s="6" t="s">
        <v>33</v>
      </c>
      <c r="L194" s="6" t="s">
        <v>40</v>
      </c>
      <c r="M194" s="6" t="s">
        <v>41</v>
      </c>
      <c r="N194" s="6" t="s">
        <v>119</v>
      </c>
      <c r="O194" s="6" t="s">
        <v>43</v>
      </c>
      <c r="P194" s="6" t="s">
        <v>44</v>
      </c>
      <c r="Q194" s="6" t="s">
        <v>45</v>
      </c>
      <c r="R194" s="6"/>
      <c r="S194" s="6" t="s">
        <v>46</v>
      </c>
      <c r="T194" s="6" t="s">
        <v>56</v>
      </c>
      <c r="U194" s="1" t="s">
        <v>68</v>
      </c>
    </row>
    <row r="195" customFormat="false" ht="32.25" hidden="false" customHeight="true" outlineLevel="0" collapsed="false">
      <c r="A195" s="6" t="s">
        <v>970</v>
      </c>
      <c r="B195" s="6" t="s">
        <v>971</v>
      </c>
      <c r="C195" s="6" t="s">
        <v>972</v>
      </c>
      <c r="D195" s="6" t="s">
        <v>33</v>
      </c>
      <c r="E195" s="6" t="s">
        <v>72</v>
      </c>
      <c r="F195" s="6" t="s">
        <v>142</v>
      </c>
      <c r="G195" s="6" t="s">
        <v>36</v>
      </c>
      <c r="H195" s="6" t="s">
        <v>37</v>
      </c>
      <c r="I195" s="6" t="s">
        <v>283</v>
      </c>
      <c r="J195" s="6" t="s">
        <v>39</v>
      </c>
      <c r="K195" s="6" t="s">
        <v>33</v>
      </c>
      <c r="L195" s="6" t="s">
        <v>40</v>
      </c>
      <c r="M195" s="6" t="s">
        <v>41</v>
      </c>
      <c r="N195" s="6" t="s">
        <v>104</v>
      </c>
      <c r="O195" s="6" t="s">
        <v>43</v>
      </c>
      <c r="P195" s="6" t="s">
        <v>44</v>
      </c>
      <c r="Q195" s="6" t="s">
        <v>45</v>
      </c>
      <c r="R195" s="6"/>
      <c r="S195" s="6" t="s">
        <v>46</v>
      </c>
      <c r="T195" s="6" t="s">
        <v>67</v>
      </c>
      <c r="U195" s="1" t="s">
        <v>68</v>
      </c>
    </row>
    <row r="196" customFormat="false" ht="32.25" hidden="false" customHeight="true" outlineLevel="0" collapsed="false">
      <c r="A196" s="6" t="s">
        <v>973</v>
      </c>
      <c r="B196" s="6" t="s">
        <v>974</v>
      </c>
      <c r="C196" s="6" t="s">
        <v>975</v>
      </c>
      <c r="D196" s="6" t="s">
        <v>33</v>
      </c>
      <c r="E196" s="6" t="s">
        <v>52</v>
      </c>
      <c r="F196" s="6" t="s">
        <v>53</v>
      </c>
      <c r="G196" s="6" t="s">
        <v>36</v>
      </c>
      <c r="H196" s="6" t="s">
        <v>37</v>
      </c>
      <c r="I196" s="6" t="s">
        <v>976</v>
      </c>
      <c r="J196" s="6" t="s">
        <v>39</v>
      </c>
      <c r="K196" s="6" t="s">
        <v>33</v>
      </c>
      <c r="L196" s="6" t="s">
        <v>40</v>
      </c>
      <c r="M196" s="6" t="s">
        <v>41</v>
      </c>
      <c r="N196" s="6" t="s">
        <v>55</v>
      </c>
      <c r="O196" s="6" t="s">
        <v>43</v>
      </c>
      <c r="P196" s="6" t="s">
        <v>44</v>
      </c>
      <c r="Q196" s="6" t="s">
        <v>45</v>
      </c>
      <c r="R196" s="6"/>
      <c r="S196" s="6" t="s">
        <v>46</v>
      </c>
      <c r="T196" s="6" t="s">
        <v>56</v>
      </c>
      <c r="U196" s="1" t="s">
        <v>48</v>
      </c>
    </row>
    <row r="197" customFormat="false" ht="42.75" hidden="false" customHeight="true" outlineLevel="0" collapsed="false">
      <c r="A197" s="6" t="s">
        <v>977</v>
      </c>
      <c r="B197" s="6" t="s">
        <v>978</v>
      </c>
      <c r="C197" s="6" t="s">
        <v>979</v>
      </c>
      <c r="D197" s="6" t="s">
        <v>33</v>
      </c>
      <c r="E197" s="6" t="s">
        <v>34</v>
      </c>
      <c r="F197" s="6" t="s">
        <v>219</v>
      </c>
      <c r="G197" s="6" t="s">
        <v>120</v>
      </c>
      <c r="H197" s="6" t="s">
        <v>121</v>
      </c>
      <c r="I197" s="6" t="s">
        <v>434</v>
      </c>
      <c r="J197" s="6" t="s">
        <v>123</v>
      </c>
      <c r="K197" s="6" t="s">
        <v>33</v>
      </c>
      <c r="L197" s="6" t="s">
        <v>124</v>
      </c>
      <c r="M197" s="6" t="s">
        <v>125</v>
      </c>
      <c r="N197" s="6" t="s">
        <v>219</v>
      </c>
      <c r="O197" s="6" t="s">
        <v>43</v>
      </c>
      <c r="P197" s="6" t="s">
        <v>44</v>
      </c>
      <c r="Q197" s="6" t="s">
        <v>126</v>
      </c>
      <c r="R197" s="6"/>
      <c r="S197" s="6" t="s">
        <v>46</v>
      </c>
      <c r="T197" s="6" t="s">
        <v>47</v>
      </c>
      <c r="U197" s="1" t="s">
        <v>68</v>
      </c>
    </row>
    <row r="198" customFormat="false" ht="32.25" hidden="false" customHeight="true" outlineLevel="0" collapsed="false">
      <c r="A198" s="6" t="s">
        <v>980</v>
      </c>
      <c r="B198" s="6" t="s">
        <v>981</v>
      </c>
      <c r="C198" s="6" t="s">
        <v>982</v>
      </c>
      <c r="D198" s="6" t="s">
        <v>33</v>
      </c>
      <c r="E198" s="6" t="s">
        <v>34</v>
      </c>
      <c r="F198" s="6" t="s">
        <v>983</v>
      </c>
      <c r="G198" s="6" t="s">
        <v>36</v>
      </c>
      <c r="H198" s="6" t="s">
        <v>37</v>
      </c>
      <c r="I198" s="6" t="s">
        <v>754</v>
      </c>
      <c r="J198" s="6" t="s">
        <v>39</v>
      </c>
      <c r="K198" s="6" t="s">
        <v>33</v>
      </c>
      <c r="L198" s="6" t="s">
        <v>40</v>
      </c>
      <c r="M198" s="6" t="s">
        <v>41</v>
      </c>
      <c r="N198" s="6" t="s">
        <v>984</v>
      </c>
      <c r="O198" s="6" t="s">
        <v>77</v>
      </c>
      <c r="P198" s="6" t="s">
        <v>44</v>
      </c>
      <c r="Q198" s="6" t="s">
        <v>66</v>
      </c>
      <c r="R198" s="6"/>
      <c r="S198" s="6" t="s">
        <v>46</v>
      </c>
      <c r="T198" s="6" t="s">
        <v>47</v>
      </c>
      <c r="U198" s="1" t="s">
        <v>68</v>
      </c>
    </row>
    <row r="199" customFormat="false" ht="32.25" hidden="false" customHeight="true" outlineLevel="0" collapsed="false">
      <c r="A199" s="6" t="s">
        <v>985</v>
      </c>
      <c r="B199" s="6" t="s">
        <v>50</v>
      </c>
      <c r="C199" s="6" t="s">
        <v>986</v>
      </c>
      <c r="D199" s="6" t="s">
        <v>33</v>
      </c>
      <c r="E199" s="6" t="s">
        <v>987</v>
      </c>
      <c r="F199" s="6" t="s">
        <v>770</v>
      </c>
      <c r="G199" s="6" t="s">
        <v>988</v>
      </c>
      <c r="H199" s="6" t="s">
        <v>989</v>
      </c>
      <c r="I199" s="6" t="s">
        <v>990</v>
      </c>
      <c r="J199" s="6" t="s">
        <v>991</v>
      </c>
      <c r="K199" s="6" t="s">
        <v>992</v>
      </c>
      <c r="L199" s="6" t="s">
        <v>124</v>
      </c>
      <c r="M199" s="6" t="s">
        <v>41</v>
      </c>
      <c r="N199" s="6" t="s">
        <v>770</v>
      </c>
      <c r="O199" s="6" t="s">
        <v>77</v>
      </c>
      <c r="P199" s="6" t="s">
        <v>97</v>
      </c>
      <c r="Q199" s="6" t="s">
        <v>66</v>
      </c>
      <c r="R199" s="6" t="s">
        <v>993</v>
      </c>
      <c r="S199" s="6" t="s">
        <v>183</v>
      </c>
      <c r="T199" s="6" t="s">
        <v>98</v>
      </c>
      <c r="U199" s="1" t="s">
        <v>68</v>
      </c>
    </row>
    <row r="200" customFormat="false" ht="32.25" hidden="false" customHeight="true" outlineLevel="0" collapsed="false">
      <c r="A200" s="6" t="s">
        <v>994</v>
      </c>
      <c r="B200" s="6" t="s">
        <v>995</v>
      </c>
      <c r="C200" s="6" t="s">
        <v>996</v>
      </c>
      <c r="D200" s="6" t="s">
        <v>33</v>
      </c>
      <c r="E200" s="6" t="s">
        <v>72</v>
      </c>
      <c r="F200" s="6" t="s">
        <v>997</v>
      </c>
      <c r="G200" s="6" t="s">
        <v>36</v>
      </c>
      <c r="H200" s="6" t="s">
        <v>37</v>
      </c>
      <c r="I200" s="6" t="s">
        <v>200</v>
      </c>
      <c r="J200" s="6" t="s">
        <v>350</v>
      </c>
      <c r="K200" s="6" t="s">
        <v>351</v>
      </c>
      <c r="L200" s="6" t="s">
        <v>40</v>
      </c>
      <c r="M200" s="6" t="s">
        <v>41</v>
      </c>
      <c r="N200" s="6" t="s">
        <v>42</v>
      </c>
      <c r="O200" s="6" t="s">
        <v>43</v>
      </c>
      <c r="P200" s="6" t="s">
        <v>97</v>
      </c>
      <c r="Q200" s="6" t="s">
        <v>66</v>
      </c>
      <c r="R200" s="6"/>
      <c r="S200" s="6" t="s">
        <v>46</v>
      </c>
      <c r="T200" s="6" t="s">
        <v>67</v>
      </c>
      <c r="U200" s="1" t="s">
        <v>48</v>
      </c>
    </row>
    <row r="201" customFormat="false" ht="42.75" hidden="false" customHeight="true" outlineLevel="0" collapsed="false">
      <c r="A201" s="6" t="s">
        <v>998</v>
      </c>
      <c r="B201" s="6" t="s">
        <v>999</v>
      </c>
      <c r="C201" s="6" t="s">
        <v>1000</v>
      </c>
      <c r="D201" s="6" t="s">
        <v>33</v>
      </c>
      <c r="E201" s="6" t="s">
        <v>34</v>
      </c>
      <c r="F201" s="6" t="s">
        <v>42</v>
      </c>
      <c r="G201" s="6" t="s">
        <v>120</v>
      </c>
      <c r="H201" s="6" t="s">
        <v>121</v>
      </c>
      <c r="I201" s="6" t="s">
        <v>210</v>
      </c>
      <c r="J201" s="6" t="s">
        <v>123</v>
      </c>
      <c r="K201" s="6" t="s">
        <v>33</v>
      </c>
      <c r="L201" s="6" t="s">
        <v>124</v>
      </c>
      <c r="M201" s="6" t="s">
        <v>125</v>
      </c>
      <c r="N201" s="6" t="s">
        <v>42</v>
      </c>
      <c r="O201" s="6" t="s">
        <v>43</v>
      </c>
      <c r="P201" s="6" t="s">
        <v>44</v>
      </c>
      <c r="Q201" s="6" t="s">
        <v>126</v>
      </c>
      <c r="R201" s="6"/>
      <c r="S201" s="6" t="s">
        <v>46</v>
      </c>
      <c r="T201" s="6" t="s">
        <v>47</v>
      </c>
      <c r="U201" s="1" t="s">
        <v>48</v>
      </c>
    </row>
    <row r="202" customFormat="false" ht="32.25" hidden="false" customHeight="true" outlineLevel="0" collapsed="false">
      <c r="A202" s="6" t="s">
        <v>1001</v>
      </c>
      <c r="B202" s="6" t="s">
        <v>1002</v>
      </c>
      <c r="C202" s="6" t="s">
        <v>1003</v>
      </c>
      <c r="D202" s="6" t="s">
        <v>33</v>
      </c>
      <c r="E202" s="6" t="s">
        <v>34</v>
      </c>
      <c r="F202" s="6" t="s">
        <v>1004</v>
      </c>
      <c r="G202" s="6" t="s">
        <v>36</v>
      </c>
      <c r="H202" s="6" t="s">
        <v>37</v>
      </c>
      <c r="I202" s="6" t="s">
        <v>190</v>
      </c>
      <c r="J202" s="6" t="s">
        <v>39</v>
      </c>
      <c r="K202" s="6" t="s">
        <v>33</v>
      </c>
      <c r="L202" s="6" t="s">
        <v>40</v>
      </c>
      <c r="M202" s="6" t="s">
        <v>41</v>
      </c>
      <c r="N202" s="6" t="s">
        <v>545</v>
      </c>
      <c r="O202" s="6" t="s">
        <v>65</v>
      </c>
      <c r="P202" s="6" t="s">
        <v>44</v>
      </c>
      <c r="Q202" s="6" t="s">
        <v>66</v>
      </c>
      <c r="R202" s="6"/>
      <c r="S202" s="6" t="s">
        <v>46</v>
      </c>
      <c r="T202" s="6" t="s">
        <v>47</v>
      </c>
      <c r="U202" s="1" t="s">
        <v>68</v>
      </c>
    </row>
    <row r="203" customFormat="false" ht="53.25" hidden="false" customHeight="true" outlineLevel="0" collapsed="false">
      <c r="A203" s="6" t="s">
        <v>1005</v>
      </c>
      <c r="B203" s="6" t="s">
        <v>50</v>
      </c>
      <c r="C203" s="6" t="s">
        <v>1006</v>
      </c>
      <c r="D203" s="6" t="s">
        <v>33</v>
      </c>
      <c r="E203" s="6" t="s">
        <v>1007</v>
      </c>
      <c r="F203" s="6" t="s">
        <v>1008</v>
      </c>
      <c r="G203" s="6" t="s">
        <v>1009</v>
      </c>
      <c r="H203" s="6" t="s">
        <v>1010</v>
      </c>
      <c r="I203" s="6" t="s">
        <v>1011</v>
      </c>
      <c r="J203" s="6" t="s">
        <v>271</v>
      </c>
      <c r="K203" s="6" t="s">
        <v>33</v>
      </c>
      <c r="L203" s="6" t="s">
        <v>94</v>
      </c>
      <c r="M203" s="6" t="s">
        <v>1012</v>
      </c>
      <c r="N203" s="6" t="s">
        <v>1013</v>
      </c>
      <c r="O203" s="6" t="s">
        <v>65</v>
      </c>
      <c r="P203" s="6" t="s">
        <v>44</v>
      </c>
      <c r="Q203" s="6" t="s">
        <v>66</v>
      </c>
      <c r="R203" s="6" t="s">
        <v>1014</v>
      </c>
      <c r="S203" s="6" t="s">
        <v>46</v>
      </c>
      <c r="T203" s="6" t="s">
        <v>98</v>
      </c>
      <c r="U203" s="1" t="s">
        <v>68</v>
      </c>
    </row>
    <row r="204" customFormat="false" ht="42.75" hidden="false" customHeight="true" outlineLevel="0" collapsed="false">
      <c r="A204" s="6" t="s">
        <v>1015</v>
      </c>
      <c r="B204" s="6" t="s">
        <v>1016</v>
      </c>
      <c r="C204" s="6" t="s">
        <v>1017</v>
      </c>
      <c r="D204" s="6" t="s">
        <v>1018</v>
      </c>
      <c r="E204" s="6" t="s">
        <v>1019</v>
      </c>
      <c r="F204" s="6" t="s">
        <v>1020</v>
      </c>
      <c r="G204" s="6" t="s">
        <v>1021</v>
      </c>
      <c r="H204" s="6" t="s">
        <v>1022</v>
      </c>
      <c r="I204" s="6" t="s">
        <v>376</v>
      </c>
      <c r="J204" s="6" t="s">
        <v>1023</v>
      </c>
      <c r="K204" s="6" t="s">
        <v>33</v>
      </c>
      <c r="L204" s="6" t="s">
        <v>124</v>
      </c>
      <c r="M204" s="6" t="s">
        <v>125</v>
      </c>
      <c r="N204" s="6" t="s">
        <v>1024</v>
      </c>
      <c r="O204" s="6" t="s">
        <v>1025</v>
      </c>
      <c r="P204" s="6" t="s">
        <v>44</v>
      </c>
      <c r="Q204" s="6" t="s">
        <v>66</v>
      </c>
      <c r="R204" s="6"/>
      <c r="S204" s="6" t="s">
        <v>46</v>
      </c>
      <c r="T204" s="6" t="s">
        <v>67</v>
      </c>
      <c r="U204" s="1" t="s">
        <v>68</v>
      </c>
    </row>
    <row r="205" customFormat="false" ht="42.75" hidden="false" customHeight="true" outlineLevel="0" collapsed="false">
      <c r="A205" s="6" t="s">
        <v>1026</v>
      </c>
      <c r="B205" s="6" t="s">
        <v>1027</v>
      </c>
      <c r="C205" s="6" t="s">
        <v>1028</v>
      </c>
      <c r="D205" s="6" t="s">
        <v>33</v>
      </c>
      <c r="E205" s="6" t="s">
        <v>34</v>
      </c>
      <c r="F205" s="6" t="s">
        <v>96</v>
      </c>
      <c r="G205" s="6" t="s">
        <v>120</v>
      </c>
      <c r="H205" s="6" t="s">
        <v>121</v>
      </c>
      <c r="I205" s="6" t="s">
        <v>232</v>
      </c>
      <c r="J205" s="6" t="s">
        <v>123</v>
      </c>
      <c r="K205" s="6" t="s">
        <v>33</v>
      </c>
      <c r="L205" s="6" t="s">
        <v>124</v>
      </c>
      <c r="M205" s="6" t="s">
        <v>125</v>
      </c>
      <c r="N205" s="6" t="s">
        <v>96</v>
      </c>
      <c r="O205" s="6" t="s">
        <v>43</v>
      </c>
      <c r="P205" s="6" t="s">
        <v>44</v>
      </c>
      <c r="Q205" s="6" t="s">
        <v>126</v>
      </c>
      <c r="R205" s="6"/>
      <c r="S205" s="6" t="s">
        <v>46</v>
      </c>
      <c r="T205" s="6" t="s">
        <v>47</v>
      </c>
      <c r="U205" s="1" t="s">
        <v>68</v>
      </c>
    </row>
    <row r="206" customFormat="false" ht="42.75" hidden="false" customHeight="true" outlineLevel="0" collapsed="false">
      <c r="A206" s="6" t="s">
        <v>1029</v>
      </c>
      <c r="B206" s="6" t="s">
        <v>1030</v>
      </c>
      <c r="C206" s="6" t="s">
        <v>1031</v>
      </c>
      <c r="D206" s="6" t="s">
        <v>33</v>
      </c>
      <c r="E206" s="6" t="s">
        <v>72</v>
      </c>
      <c r="F206" s="6" t="s">
        <v>219</v>
      </c>
      <c r="G206" s="6" t="s">
        <v>120</v>
      </c>
      <c r="H206" s="6" t="s">
        <v>121</v>
      </c>
      <c r="I206" s="6" t="s">
        <v>1032</v>
      </c>
      <c r="J206" s="6" t="s">
        <v>123</v>
      </c>
      <c r="K206" s="6" t="s">
        <v>33</v>
      </c>
      <c r="L206" s="6" t="s">
        <v>124</v>
      </c>
      <c r="M206" s="6" t="s">
        <v>125</v>
      </c>
      <c r="N206" s="6" t="s">
        <v>219</v>
      </c>
      <c r="O206" s="6" t="s">
        <v>43</v>
      </c>
      <c r="P206" s="6" t="s">
        <v>44</v>
      </c>
      <c r="Q206" s="6" t="s">
        <v>126</v>
      </c>
      <c r="R206" s="6"/>
      <c r="S206" s="6" t="s">
        <v>46</v>
      </c>
      <c r="T206" s="6" t="s">
        <v>67</v>
      </c>
      <c r="U206" s="1" t="s">
        <v>68</v>
      </c>
    </row>
    <row r="207" customFormat="false" ht="42.75" hidden="false" customHeight="true" outlineLevel="0" collapsed="false">
      <c r="A207" s="6" t="s">
        <v>1033</v>
      </c>
      <c r="B207" s="6" t="s">
        <v>1034</v>
      </c>
      <c r="C207" s="6" t="s">
        <v>1035</v>
      </c>
      <c r="D207" s="6" t="s">
        <v>33</v>
      </c>
      <c r="E207" s="6" t="s">
        <v>34</v>
      </c>
      <c r="F207" s="6" t="s">
        <v>96</v>
      </c>
      <c r="G207" s="6" t="s">
        <v>120</v>
      </c>
      <c r="H207" s="6" t="s">
        <v>121</v>
      </c>
      <c r="I207" s="6" t="s">
        <v>322</v>
      </c>
      <c r="J207" s="6" t="s">
        <v>123</v>
      </c>
      <c r="K207" s="6" t="s">
        <v>33</v>
      </c>
      <c r="L207" s="6" t="s">
        <v>124</v>
      </c>
      <c r="M207" s="6" t="s">
        <v>125</v>
      </c>
      <c r="N207" s="6" t="s">
        <v>96</v>
      </c>
      <c r="O207" s="6" t="s">
        <v>43</v>
      </c>
      <c r="P207" s="6" t="s">
        <v>44</v>
      </c>
      <c r="Q207" s="6" t="s">
        <v>126</v>
      </c>
      <c r="R207" s="6"/>
      <c r="S207" s="6" t="s">
        <v>46</v>
      </c>
      <c r="T207" s="6" t="s">
        <v>47</v>
      </c>
      <c r="U207" s="1" t="s">
        <v>68</v>
      </c>
    </row>
    <row r="208" customFormat="false" ht="32.25" hidden="false" customHeight="true" outlineLevel="0" collapsed="false">
      <c r="A208" s="6" t="s">
        <v>1036</v>
      </c>
      <c r="B208" s="6" t="s">
        <v>1037</v>
      </c>
      <c r="C208" s="6" t="s">
        <v>1038</v>
      </c>
      <c r="D208" s="6" t="s">
        <v>33</v>
      </c>
      <c r="E208" s="6" t="s">
        <v>118</v>
      </c>
      <c r="F208" s="6" t="s">
        <v>53</v>
      </c>
      <c r="G208" s="6" t="s">
        <v>36</v>
      </c>
      <c r="H208" s="6" t="s">
        <v>37</v>
      </c>
      <c r="I208" s="6" t="s">
        <v>902</v>
      </c>
      <c r="J208" s="6" t="s">
        <v>39</v>
      </c>
      <c r="K208" s="6" t="s">
        <v>33</v>
      </c>
      <c r="L208" s="6" t="s">
        <v>40</v>
      </c>
      <c r="M208" s="6" t="s">
        <v>41</v>
      </c>
      <c r="N208" s="6" t="s">
        <v>55</v>
      </c>
      <c r="O208" s="6" t="s">
        <v>43</v>
      </c>
      <c r="P208" s="6" t="s">
        <v>692</v>
      </c>
      <c r="Q208" s="6" t="s">
        <v>66</v>
      </c>
      <c r="R208" s="6" t="s">
        <v>1039</v>
      </c>
      <c r="S208" s="6" t="s">
        <v>46</v>
      </c>
      <c r="T208" s="6" t="s">
        <v>128</v>
      </c>
      <c r="U208" s="1" t="s">
        <v>48</v>
      </c>
    </row>
    <row r="209" customFormat="false" ht="32.25" hidden="false" customHeight="true" outlineLevel="0" collapsed="false">
      <c r="A209" s="6" t="s">
        <v>1040</v>
      </c>
      <c r="B209" s="6" t="s">
        <v>1041</v>
      </c>
      <c r="C209" s="6" t="s">
        <v>1042</v>
      </c>
      <c r="D209" s="6" t="s">
        <v>33</v>
      </c>
      <c r="E209" s="6" t="s">
        <v>72</v>
      </c>
      <c r="F209" s="6" t="s">
        <v>790</v>
      </c>
      <c r="G209" s="6" t="s">
        <v>36</v>
      </c>
      <c r="H209" s="6" t="s">
        <v>37</v>
      </c>
      <c r="I209" s="6" t="s">
        <v>410</v>
      </c>
      <c r="J209" s="6" t="s">
        <v>39</v>
      </c>
      <c r="K209" s="6" t="s">
        <v>33</v>
      </c>
      <c r="L209" s="6" t="s">
        <v>40</v>
      </c>
      <c r="M209" s="6" t="s">
        <v>41</v>
      </c>
      <c r="N209" s="6" t="s">
        <v>495</v>
      </c>
      <c r="O209" s="6" t="s">
        <v>77</v>
      </c>
      <c r="P209" s="6" t="s">
        <v>44</v>
      </c>
      <c r="Q209" s="6" t="s">
        <v>66</v>
      </c>
      <c r="R209" s="6"/>
      <c r="S209" s="6" t="s">
        <v>46</v>
      </c>
      <c r="T209" s="6" t="s">
        <v>67</v>
      </c>
      <c r="U209" s="1" t="s">
        <v>68</v>
      </c>
    </row>
    <row r="210" customFormat="false" ht="32.25" hidden="false" customHeight="true" outlineLevel="0" collapsed="false">
      <c r="A210" s="6" t="s">
        <v>1043</v>
      </c>
      <c r="B210" s="6" t="s">
        <v>50</v>
      </c>
      <c r="C210" s="6" t="s">
        <v>1044</v>
      </c>
      <c r="D210" s="6" t="s">
        <v>1045</v>
      </c>
      <c r="E210" s="6" t="s">
        <v>1046</v>
      </c>
      <c r="F210" s="6" t="s">
        <v>699</v>
      </c>
      <c r="G210" s="6" t="s">
        <v>1047</v>
      </c>
      <c r="H210" s="6" t="s">
        <v>1048</v>
      </c>
      <c r="I210" s="6" t="s">
        <v>507</v>
      </c>
      <c r="J210" s="6" t="s">
        <v>1049</v>
      </c>
      <c r="K210" s="6" t="s">
        <v>1050</v>
      </c>
      <c r="L210" s="6" t="s">
        <v>94</v>
      </c>
      <c r="M210" s="6" t="s">
        <v>41</v>
      </c>
      <c r="N210" s="6" t="s">
        <v>132</v>
      </c>
      <c r="O210" s="6" t="s">
        <v>43</v>
      </c>
      <c r="P210" s="6" t="s">
        <v>97</v>
      </c>
      <c r="Q210" s="6" t="s">
        <v>66</v>
      </c>
      <c r="R210" s="6"/>
      <c r="S210" s="6" t="s">
        <v>46</v>
      </c>
      <c r="T210" s="6" t="s">
        <v>128</v>
      </c>
      <c r="U210" s="1" t="s">
        <v>68</v>
      </c>
    </row>
    <row r="211" customFormat="false" ht="32.25" hidden="false" customHeight="true" outlineLevel="0" collapsed="false">
      <c r="A211" s="6" t="s">
        <v>1051</v>
      </c>
      <c r="B211" s="6" t="s">
        <v>1052</v>
      </c>
      <c r="C211" s="6" t="s">
        <v>1053</v>
      </c>
      <c r="D211" s="6" t="s">
        <v>33</v>
      </c>
      <c r="E211" s="6" t="s">
        <v>72</v>
      </c>
      <c r="F211" s="6" t="s">
        <v>194</v>
      </c>
      <c r="G211" s="6" t="s">
        <v>36</v>
      </c>
      <c r="H211" s="6" t="s">
        <v>37</v>
      </c>
      <c r="I211" s="6" t="s">
        <v>709</v>
      </c>
      <c r="J211" s="6" t="s">
        <v>39</v>
      </c>
      <c r="K211" s="6" t="s">
        <v>33</v>
      </c>
      <c r="L211" s="6" t="s">
        <v>40</v>
      </c>
      <c r="M211" s="6" t="s">
        <v>41</v>
      </c>
      <c r="N211" s="6" t="s">
        <v>115</v>
      </c>
      <c r="O211" s="6" t="s">
        <v>43</v>
      </c>
      <c r="P211" s="6" t="s">
        <v>44</v>
      </c>
      <c r="Q211" s="6" t="s">
        <v>45</v>
      </c>
      <c r="R211" s="6"/>
      <c r="S211" s="6" t="s">
        <v>46</v>
      </c>
      <c r="T211" s="6" t="s">
        <v>67</v>
      </c>
      <c r="U211" s="1" t="s">
        <v>68</v>
      </c>
    </row>
    <row r="212" customFormat="false" ht="42.75" hidden="false" customHeight="true" outlineLevel="0" collapsed="false">
      <c r="A212" s="6" t="s">
        <v>1054</v>
      </c>
      <c r="B212" s="6" t="s">
        <v>1055</v>
      </c>
      <c r="C212" s="6" t="s">
        <v>1056</v>
      </c>
      <c r="D212" s="6" t="s">
        <v>33</v>
      </c>
      <c r="E212" s="6" t="s">
        <v>72</v>
      </c>
      <c r="F212" s="6" t="s">
        <v>102</v>
      </c>
      <c r="G212" s="6" t="s">
        <v>36</v>
      </c>
      <c r="H212" s="6" t="s">
        <v>37</v>
      </c>
      <c r="I212" s="6" t="s">
        <v>1057</v>
      </c>
      <c r="J212" s="6" t="s">
        <v>39</v>
      </c>
      <c r="K212" s="6" t="s">
        <v>33</v>
      </c>
      <c r="L212" s="6" t="s">
        <v>40</v>
      </c>
      <c r="M212" s="6" t="s">
        <v>41</v>
      </c>
      <c r="N212" s="6" t="s">
        <v>104</v>
      </c>
      <c r="O212" s="6" t="s">
        <v>43</v>
      </c>
      <c r="P212" s="6" t="s">
        <v>44</v>
      </c>
      <c r="Q212" s="6" t="s">
        <v>45</v>
      </c>
      <c r="R212" s="6"/>
      <c r="S212" s="6" t="s">
        <v>46</v>
      </c>
      <c r="T212" s="6" t="s">
        <v>67</v>
      </c>
      <c r="U212" s="1" t="s">
        <v>68</v>
      </c>
    </row>
    <row r="213" customFormat="false" ht="32.25" hidden="false" customHeight="true" outlineLevel="0" collapsed="false">
      <c r="A213" s="6" t="s">
        <v>1058</v>
      </c>
      <c r="B213" s="6" t="s">
        <v>1059</v>
      </c>
      <c r="C213" s="6" t="s">
        <v>1060</v>
      </c>
      <c r="D213" s="6" t="s">
        <v>33</v>
      </c>
      <c r="E213" s="6" t="s">
        <v>72</v>
      </c>
      <c r="F213" s="6" t="s">
        <v>292</v>
      </c>
      <c r="G213" s="6" t="s">
        <v>36</v>
      </c>
      <c r="H213" s="6" t="s">
        <v>37</v>
      </c>
      <c r="I213" s="6" t="s">
        <v>754</v>
      </c>
      <c r="J213" s="6" t="s">
        <v>39</v>
      </c>
      <c r="K213" s="6" t="s">
        <v>33</v>
      </c>
      <c r="L213" s="6" t="s">
        <v>40</v>
      </c>
      <c r="M213" s="6" t="s">
        <v>41</v>
      </c>
      <c r="N213" s="6" t="s">
        <v>96</v>
      </c>
      <c r="O213" s="6" t="s">
        <v>43</v>
      </c>
      <c r="P213" s="6" t="s">
        <v>44</v>
      </c>
      <c r="Q213" s="6" t="s">
        <v>45</v>
      </c>
      <c r="R213" s="6"/>
      <c r="S213" s="6" t="s">
        <v>46</v>
      </c>
      <c r="T213" s="6" t="s">
        <v>67</v>
      </c>
      <c r="U213" s="1" t="s">
        <v>68</v>
      </c>
    </row>
    <row r="214" customFormat="false" ht="42.75" hidden="false" customHeight="true" outlineLevel="0" collapsed="false">
      <c r="A214" s="6" t="s">
        <v>1061</v>
      </c>
      <c r="B214" s="6" t="s">
        <v>1062</v>
      </c>
      <c r="C214" s="6" t="s">
        <v>1063</v>
      </c>
      <c r="D214" s="6" t="s">
        <v>33</v>
      </c>
      <c r="E214" s="6" t="s">
        <v>118</v>
      </c>
      <c r="F214" s="6" t="s">
        <v>53</v>
      </c>
      <c r="G214" s="6" t="s">
        <v>36</v>
      </c>
      <c r="H214" s="6" t="s">
        <v>37</v>
      </c>
      <c r="I214" s="6" t="s">
        <v>902</v>
      </c>
      <c r="J214" s="6" t="s">
        <v>39</v>
      </c>
      <c r="K214" s="6" t="s">
        <v>33</v>
      </c>
      <c r="L214" s="6" t="s">
        <v>40</v>
      </c>
      <c r="M214" s="6" t="s">
        <v>41</v>
      </c>
      <c r="N214" s="6" t="s">
        <v>55</v>
      </c>
      <c r="O214" s="6" t="s">
        <v>43</v>
      </c>
      <c r="P214" s="6" t="s">
        <v>44</v>
      </c>
      <c r="Q214" s="6" t="s">
        <v>45</v>
      </c>
      <c r="R214" s="6"/>
      <c r="S214" s="6" t="s">
        <v>46</v>
      </c>
      <c r="T214" s="6" t="s">
        <v>128</v>
      </c>
      <c r="U214" s="1" t="s">
        <v>48</v>
      </c>
    </row>
    <row r="215" customFormat="false" ht="32.25" hidden="false" customHeight="true" outlineLevel="0" collapsed="false">
      <c r="A215" s="6" t="s">
        <v>1064</v>
      </c>
      <c r="B215" s="6" t="s">
        <v>1065</v>
      </c>
      <c r="C215" s="6" t="s">
        <v>1066</v>
      </c>
      <c r="D215" s="6" t="s">
        <v>33</v>
      </c>
      <c r="E215" s="6" t="s">
        <v>34</v>
      </c>
      <c r="F215" s="6" t="s">
        <v>459</v>
      </c>
      <c r="G215" s="6" t="s">
        <v>36</v>
      </c>
      <c r="H215" s="6" t="s">
        <v>37</v>
      </c>
      <c r="I215" s="6" t="s">
        <v>190</v>
      </c>
      <c r="J215" s="6" t="s">
        <v>39</v>
      </c>
      <c r="K215" s="6" t="s">
        <v>33</v>
      </c>
      <c r="L215" s="6" t="s">
        <v>40</v>
      </c>
      <c r="M215" s="6" t="s">
        <v>41</v>
      </c>
      <c r="N215" s="6" t="s">
        <v>461</v>
      </c>
      <c r="O215" s="6" t="s">
        <v>65</v>
      </c>
      <c r="P215" s="6" t="s">
        <v>44</v>
      </c>
      <c r="Q215" s="6" t="s">
        <v>66</v>
      </c>
      <c r="R215" s="6"/>
      <c r="S215" s="6" t="s">
        <v>46</v>
      </c>
      <c r="T215" s="6" t="s">
        <v>47</v>
      </c>
      <c r="U215" s="1" t="s">
        <v>68</v>
      </c>
    </row>
    <row r="216" customFormat="false" ht="32.25" hidden="false" customHeight="true" outlineLevel="0" collapsed="false">
      <c r="A216" s="6" t="s">
        <v>1067</v>
      </c>
      <c r="B216" s="6" t="s">
        <v>1068</v>
      </c>
      <c r="C216" s="6" t="s">
        <v>1069</v>
      </c>
      <c r="D216" s="6" t="s">
        <v>33</v>
      </c>
      <c r="E216" s="6" t="s">
        <v>34</v>
      </c>
      <c r="F216" s="6" t="s">
        <v>53</v>
      </c>
      <c r="G216" s="6" t="s">
        <v>36</v>
      </c>
      <c r="H216" s="6" t="s">
        <v>37</v>
      </c>
      <c r="I216" s="6" t="s">
        <v>1070</v>
      </c>
      <c r="J216" s="6" t="s">
        <v>39</v>
      </c>
      <c r="K216" s="6" t="s">
        <v>33</v>
      </c>
      <c r="L216" s="6" t="s">
        <v>40</v>
      </c>
      <c r="M216" s="6" t="s">
        <v>41</v>
      </c>
      <c r="N216" s="6" t="s">
        <v>55</v>
      </c>
      <c r="O216" s="6" t="s">
        <v>43</v>
      </c>
      <c r="P216" s="6" t="s">
        <v>44</v>
      </c>
      <c r="Q216" s="6" t="s">
        <v>45</v>
      </c>
      <c r="R216" s="6"/>
      <c r="S216" s="6" t="s">
        <v>46</v>
      </c>
      <c r="T216" s="6" t="s">
        <v>47</v>
      </c>
      <c r="U216" s="1" t="s">
        <v>48</v>
      </c>
    </row>
    <row r="217" customFormat="false" ht="42.75" hidden="false" customHeight="true" outlineLevel="0" collapsed="false">
      <c r="A217" s="6" t="s">
        <v>1071</v>
      </c>
      <c r="B217" s="6" t="s">
        <v>1072</v>
      </c>
      <c r="C217" s="6" t="s">
        <v>1073</v>
      </c>
      <c r="D217" s="6" t="s">
        <v>33</v>
      </c>
      <c r="E217" s="6" t="s">
        <v>34</v>
      </c>
      <c r="F217" s="6" t="s">
        <v>119</v>
      </c>
      <c r="G217" s="6" t="s">
        <v>120</v>
      </c>
      <c r="H217" s="6" t="s">
        <v>121</v>
      </c>
      <c r="I217" s="6" t="s">
        <v>855</v>
      </c>
      <c r="J217" s="6" t="s">
        <v>123</v>
      </c>
      <c r="K217" s="6" t="s">
        <v>33</v>
      </c>
      <c r="L217" s="6" t="s">
        <v>124</v>
      </c>
      <c r="M217" s="6" t="s">
        <v>125</v>
      </c>
      <c r="N217" s="6" t="s">
        <v>119</v>
      </c>
      <c r="O217" s="6" t="s">
        <v>43</v>
      </c>
      <c r="P217" s="6" t="s">
        <v>44</v>
      </c>
      <c r="Q217" s="6" t="s">
        <v>126</v>
      </c>
      <c r="R217" s="6"/>
      <c r="S217" s="6" t="s">
        <v>46</v>
      </c>
      <c r="T217" s="6" t="s">
        <v>47</v>
      </c>
      <c r="U217" s="1" t="s">
        <v>68</v>
      </c>
    </row>
    <row r="218" customFormat="false" ht="42.75" hidden="false" customHeight="true" outlineLevel="0" collapsed="false">
      <c r="A218" s="6" t="s">
        <v>1074</v>
      </c>
      <c r="B218" s="6" t="s">
        <v>1075</v>
      </c>
      <c r="C218" s="6" t="s">
        <v>1076</v>
      </c>
      <c r="D218" s="6" t="s">
        <v>33</v>
      </c>
      <c r="E218" s="6" t="s">
        <v>52</v>
      </c>
      <c r="F218" s="6" t="s">
        <v>42</v>
      </c>
      <c r="G218" s="6" t="s">
        <v>120</v>
      </c>
      <c r="H218" s="6" t="s">
        <v>121</v>
      </c>
      <c r="I218" s="6" t="s">
        <v>1077</v>
      </c>
      <c r="J218" s="6" t="s">
        <v>123</v>
      </c>
      <c r="K218" s="6" t="s">
        <v>33</v>
      </c>
      <c r="L218" s="6" t="s">
        <v>124</v>
      </c>
      <c r="M218" s="6" t="s">
        <v>125</v>
      </c>
      <c r="N218" s="6" t="s">
        <v>42</v>
      </c>
      <c r="O218" s="6" t="s">
        <v>43</v>
      </c>
      <c r="P218" s="6" t="s">
        <v>44</v>
      </c>
      <c r="Q218" s="6" t="s">
        <v>126</v>
      </c>
      <c r="R218" s="6"/>
      <c r="S218" s="6" t="s">
        <v>46</v>
      </c>
      <c r="T218" s="6" t="s">
        <v>56</v>
      </c>
      <c r="U218" s="1" t="s">
        <v>48</v>
      </c>
    </row>
    <row r="219" customFormat="false" ht="32.25" hidden="false" customHeight="true" outlineLevel="0" collapsed="false">
      <c r="A219" s="6" t="s">
        <v>1078</v>
      </c>
      <c r="B219" s="6" t="s">
        <v>1079</v>
      </c>
      <c r="C219" s="6" t="s">
        <v>1080</v>
      </c>
      <c r="D219" s="6" t="s">
        <v>1081</v>
      </c>
      <c r="E219" s="6" t="s">
        <v>1082</v>
      </c>
      <c r="F219" s="6" t="s">
        <v>1083</v>
      </c>
      <c r="G219" s="6" t="s">
        <v>1084</v>
      </c>
      <c r="H219" s="6" t="s">
        <v>1085</v>
      </c>
      <c r="I219" s="6" t="s">
        <v>1086</v>
      </c>
      <c r="J219" s="6" t="s">
        <v>271</v>
      </c>
      <c r="K219" s="6" t="s">
        <v>33</v>
      </c>
      <c r="L219" s="6" t="s">
        <v>40</v>
      </c>
      <c r="M219" s="6" t="s">
        <v>407</v>
      </c>
      <c r="N219" s="6" t="s">
        <v>231</v>
      </c>
      <c r="O219" s="6" t="s">
        <v>43</v>
      </c>
      <c r="P219" s="6" t="s">
        <v>44</v>
      </c>
      <c r="Q219" s="6" t="s">
        <v>45</v>
      </c>
      <c r="R219" s="6"/>
      <c r="S219" s="6" t="s">
        <v>46</v>
      </c>
      <c r="T219" s="6" t="s">
        <v>128</v>
      </c>
      <c r="U219" s="1" t="s">
        <v>48</v>
      </c>
    </row>
    <row r="220" customFormat="false" ht="32.25" hidden="false" customHeight="true" outlineLevel="0" collapsed="false">
      <c r="A220" s="6" t="s">
        <v>1087</v>
      </c>
      <c r="B220" s="6" t="s">
        <v>1088</v>
      </c>
      <c r="C220" s="6" t="s">
        <v>1089</v>
      </c>
      <c r="D220" s="6" t="s">
        <v>33</v>
      </c>
      <c r="E220" s="6" t="s">
        <v>72</v>
      </c>
      <c r="F220" s="6" t="s">
        <v>53</v>
      </c>
      <c r="G220" s="6" t="s">
        <v>36</v>
      </c>
      <c r="H220" s="6" t="s">
        <v>37</v>
      </c>
      <c r="I220" s="6" t="s">
        <v>1090</v>
      </c>
      <c r="J220" s="6" t="s">
        <v>350</v>
      </c>
      <c r="K220" s="6" t="s">
        <v>351</v>
      </c>
      <c r="L220" s="6" t="s">
        <v>40</v>
      </c>
      <c r="M220" s="6" t="s">
        <v>41</v>
      </c>
      <c r="N220" s="6" t="s">
        <v>55</v>
      </c>
      <c r="O220" s="6" t="s">
        <v>43</v>
      </c>
      <c r="P220" s="6" t="s">
        <v>97</v>
      </c>
      <c r="Q220" s="6" t="s">
        <v>66</v>
      </c>
      <c r="R220" s="6"/>
      <c r="S220" s="6" t="s">
        <v>46</v>
      </c>
      <c r="T220" s="6" t="s">
        <v>67</v>
      </c>
      <c r="U220" s="1" t="s">
        <v>48</v>
      </c>
    </row>
    <row r="221" customFormat="false" ht="42.75" hidden="false" customHeight="true" outlineLevel="0" collapsed="false">
      <c r="A221" s="6" t="s">
        <v>1091</v>
      </c>
      <c r="B221" s="6" t="s">
        <v>1092</v>
      </c>
      <c r="C221" s="6" t="s">
        <v>1093</v>
      </c>
      <c r="D221" s="6" t="s">
        <v>33</v>
      </c>
      <c r="E221" s="6" t="s">
        <v>72</v>
      </c>
      <c r="F221" s="6" t="s">
        <v>42</v>
      </c>
      <c r="G221" s="6" t="s">
        <v>120</v>
      </c>
      <c r="H221" s="6" t="s">
        <v>121</v>
      </c>
      <c r="I221" s="6" t="s">
        <v>1094</v>
      </c>
      <c r="J221" s="6" t="s">
        <v>123</v>
      </c>
      <c r="K221" s="6" t="s">
        <v>33</v>
      </c>
      <c r="L221" s="6" t="s">
        <v>124</v>
      </c>
      <c r="M221" s="6" t="s">
        <v>125</v>
      </c>
      <c r="N221" s="6" t="s">
        <v>42</v>
      </c>
      <c r="O221" s="6" t="s">
        <v>43</v>
      </c>
      <c r="P221" s="6" t="s">
        <v>44</v>
      </c>
      <c r="Q221" s="6" t="s">
        <v>126</v>
      </c>
      <c r="R221" s="6"/>
      <c r="S221" s="6" t="s">
        <v>46</v>
      </c>
      <c r="T221" s="6" t="s">
        <v>67</v>
      </c>
      <c r="U221" s="1" t="s">
        <v>48</v>
      </c>
    </row>
    <row r="222" customFormat="false" ht="42.75" hidden="false" customHeight="true" outlineLevel="0" collapsed="false">
      <c r="A222" s="6" t="s">
        <v>1095</v>
      </c>
      <c r="B222" s="6" t="s">
        <v>1096</v>
      </c>
      <c r="C222" s="6" t="s">
        <v>1097</v>
      </c>
      <c r="D222" s="6" t="s">
        <v>33</v>
      </c>
      <c r="E222" s="6" t="s">
        <v>244</v>
      </c>
      <c r="F222" s="6" t="s">
        <v>1098</v>
      </c>
      <c r="G222" s="6" t="s">
        <v>36</v>
      </c>
      <c r="H222" s="6" t="s">
        <v>1099</v>
      </c>
      <c r="I222" s="6" t="s">
        <v>1100</v>
      </c>
      <c r="J222" s="6" t="s">
        <v>1101</v>
      </c>
      <c r="K222" s="6" t="s">
        <v>33</v>
      </c>
      <c r="L222" s="6" t="s">
        <v>40</v>
      </c>
      <c r="M222" s="6" t="s">
        <v>41</v>
      </c>
      <c r="N222" s="6" t="s">
        <v>149</v>
      </c>
      <c r="O222" s="6" t="s">
        <v>65</v>
      </c>
      <c r="P222" s="6" t="s">
        <v>44</v>
      </c>
      <c r="Q222" s="6" t="s">
        <v>66</v>
      </c>
      <c r="R222" s="6"/>
      <c r="S222" s="6" t="s">
        <v>46</v>
      </c>
      <c r="T222" s="6" t="s">
        <v>246</v>
      </c>
      <c r="U222" s="1" t="s">
        <v>68</v>
      </c>
    </row>
    <row r="223" customFormat="false" ht="42.75" hidden="false" customHeight="true" outlineLevel="0" collapsed="false">
      <c r="A223" s="6" t="s">
        <v>1102</v>
      </c>
      <c r="B223" s="6" t="s">
        <v>1103</v>
      </c>
      <c r="C223" s="6" t="s">
        <v>1104</v>
      </c>
      <c r="D223" s="6" t="s">
        <v>33</v>
      </c>
      <c r="E223" s="6" t="s">
        <v>244</v>
      </c>
      <c r="F223" s="6" t="s">
        <v>42</v>
      </c>
      <c r="G223" s="6" t="s">
        <v>120</v>
      </c>
      <c r="H223" s="6" t="s">
        <v>121</v>
      </c>
      <c r="I223" s="6" t="s">
        <v>452</v>
      </c>
      <c r="J223" s="6" t="s">
        <v>123</v>
      </c>
      <c r="K223" s="6" t="s">
        <v>33</v>
      </c>
      <c r="L223" s="6" t="s">
        <v>124</v>
      </c>
      <c r="M223" s="6" t="s">
        <v>125</v>
      </c>
      <c r="N223" s="6" t="s">
        <v>42</v>
      </c>
      <c r="O223" s="6" t="s">
        <v>43</v>
      </c>
      <c r="P223" s="6" t="s">
        <v>44</v>
      </c>
      <c r="Q223" s="6" t="s">
        <v>126</v>
      </c>
      <c r="R223" s="6"/>
      <c r="S223" s="6" t="s">
        <v>46</v>
      </c>
      <c r="T223" s="6" t="s">
        <v>246</v>
      </c>
      <c r="U223" s="1" t="s">
        <v>48</v>
      </c>
    </row>
    <row r="224" customFormat="false" ht="32.25" hidden="false" customHeight="true" outlineLevel="0" collapsed="false">
      <c r="A224" s="6" t="s">
        <v>1105</v>
      </c>
      <c r="B224" s="6" t="s">
        <v>1106</v>
      </c>
      <c r="C224" s="6" t="s">
        <v>1107</v>
      </c>
      <c r="D224" s="6" t="s">
        <v>1108</v>
      </c>
      <c r="E224" s="6" t="s">
        <v>1109</v>
      </c>
      <c r="F224" s="6" t="s">
        <v>699</v>
      </c>
      <c r="G224" s="6" t="s">
        <v>1110</v>
      </c>
      <c r="H224" s="6" t="s">
        <v>1111</v>
      </c>
      <c r="I224" s="6" t="s">
        <v>357</v>
      </c>
      <c r="J224" s="6" t="s">
        <v>1112</v>
      </c>
      <c r="K224" s="6" t="s">
        <v>749</v>
      </c>
      <c r="L224" s="6" t="s">
        <v>94</v>
      </c>
      <c r="M224" s="6" t="s">
        <v>41</v>
      </c>
      <c r="N224" s="6" t="s">
        <v>132</v>
      </c>
      <c r="O224" s="6" t="s">
        <v>43</v>
      </c>
      <c r="P224" s="6" t="s">
        <v>692</v>
      </c>
      <c r="Q224" s="6" t="s">
        <v>66</v>
      </c>
      <c r="R224" s="6" t="s">
        <v>1113</v>
      </c>
      <c r="S224" s="6" t="s">
        <v>46</v>
      </c>
      <c r="T224" s="6" t="s">
        <v>128</v>
      </c>
      <c r="U224" s="1" t="s">
        <v>68</v>
      </c>
    </row>
    <row r="225" customFormat="false" ht="42.75" hidden="false" customHeight="true" outlineLevel="0" collapsed="false">
      <c r="A225" s="6" t="s">
        <v>1114</v>
      </c>
      <c r="B225" s="6" t="s">
        <v>1115</v>
      </c>
      <c r="C225" s="6" t="s">
        <v>1116</v>
      </c>
      <c r="D225" s="6" t="s">
        <v>33</v>
      </c>
      <c r="E225" s="6" t="s">
        <v>118</v>
      </c>
      <c r="F225" s="6" t="s">
        <v>55</v>
      </c>
      <c r="G225" s="6" t="s">
        <v>120</v>
      </c>
      <c r="H225" s="6" t="s">
        <v>121</v>
      </c>
      <c r="I225" s="6" t="s">
        <v>1117</v>
      </c>
      <c r="J225" s="6" t="s">
        <v>123</v>
      </c>
      <c r="K225" s="6" t="s">
        <v>33</v>
      </c>
      <c r="L225" s="6" t="s">
        <v>124</v>
      </c>
      <c r="M225" s="6" t="s">
        <v>125</v>
      </c>
      <c r="N225" s="6" t="s">
        <v>55</v>
      </c>
      <c r="O225" s="6" t="s">
        <v>43</v>
      </c>
      <c r="P225" s="6" t="s">
        <v>44</v>
      </c>
      <c r="Q225" s="6" t="s">
        <v>126</v>
      </c>
      <c r="R225" s="6"/>
      <c r="S225" s="6" t="s">
        <v>46</v>
      </c>
      <c r="T225" s="6" t="s">
        <v>128</v>
      </c>
      <c r="U225" s="1" t="s">
        <v>48</v>
      </c>
    </row>
    <row r="226" customFormat="false" ht="32.25" hidden="false" customHeight="true" outlineLevel="0" collapsed="false">
      <c r="A226" s="6" t="s">
        <v>1118</v>
      </c>
      <c r="B226" s="6" t="s">
        <v>1119</v>
      </c>
      <c r="C226" s="6" t="s">
        <v>1120</v>
      </c>
      <c r="D226" s="6" t="s">
        <v>33</v>
      </c>
      <c r="E226" s="6" t="s">
        <v>52</v>
      </c>
      <c r="F226" s="6" t="s">
        <v>1121</v>
      </c>
      <c r="G226" s="6" t="s">
        <v>36</v>
      </c>
      <c r="H226" s="6" t="s">
        <v>37</v>
      </c>
      <c r="I226" s="6" t="s">
        <v>754</v>
      </c>
      <c r="J226" s="6" t="s">
        <v>39</v>
      </c>
      <c r="K226" s="6" t="s">
        <v>33</v>
      </c>
      <c r="L226" s="6" t="s">
        <v>40</v>
      </c>
      <c r="M226" s="6" t="s">
        <v>41</v>
      </c>
      <c r="N226" s="6" t="s">
        <v>42</v>
      </c>
      <c r="O226" s="6" t="s">
        <v>43</v>
      </c>
      <c r="P226" s="6" t="s">
        <v>44</v>
      </c>
      <c r="Q226" s="6" t="s">
        <v>45</v>
      </c>
      <c r="R226" s="6"/>
      <c r="S226" s="6" t="s">
        <v>46</v>
      </c>
      <c r="T226" s="6" t="s">
        <v>56</v>
      </c>
      <c r="U226" s="1" t="s">
        <v>48</v>
      </c>
    </row>
    <row r="227" customFormat="false" ht="32.25" hidden="false" customHeight="true" outlineLevel="0" collapsed="false">
      <c r="A227" s="6" t="s">
        <v>1122</v>
      </c>
      <c r="B227" s="6" t="s">
        <v>1123</v>
      </c>
      <c r="C227" s="6" t="s">
        <v>1124</v>
      </c>
      <c r="D227" s="6" t="s">
        <v>33</v>
      </c>
      <c r="E227" s="6" t="s">
        <v>72</v>
      </c>
      <c r="F227" s="6" t="s">
        <v>997</v>
      </c>
      <c r="G227" s="6" t="s">
        <v>36</v>
      </c>
      <c r="H227" s="6" t="s">
        <v>37</v>
      </c>
      <c r="I227" s="6" t="s">
        <v>143</v>
      </c>
      <c r="J227" s="6" t="s">
        <v>39</v>
      </c>
      <c r="K227" s="6" t="s">
        <v>33</v>
      </c>
      <c r="L227" s="6" t="s">
        <v>40</v>
      </c>
      <c r="M227" s="6" t="s">
        <v>41</v>
      </c>
      <c r="N227" s="6" t="s">
        <v>42</v>
      </c>
      <c r="O227" s="6" t="s">
        <v>43</v>
      </c>
      <c r="P227" s="6" t="s">
        <v>44</v>
      </c>
      <c r="Q227" s="6" t="s">
        <v>45</v>
      </c>
      <c r="R227" s="6"/>
      <c r="S227" s="6" t="s">
        <v>46</v>
      </c>
      <c r="T227" s="6" t="s">
        <v>67</v>
      </c>
      <c r="U227" s="1" t="s">
        <v>48</v>
      </c>
    </row>
    <row r="228" customFormat="false" ht="42.75" hidden="false" customHeight="true" outlineLevel="0" collapsed="false">
      <c r="A228" s="6" t="s">
        <v>1125</v>
      </c>
      <c r="B228" s="6" t="s">
        <v>1126</v>
      </c>
      <c r="C228" s="6" t="s">
        <v>1127</v>
      </c>
      <c r="D228" s="6" t="s">
        <v>33</v>
      </c>
      <c r="E228" s="6" t="s">
        <v>34</v>
      </c>
      <c r="F228" s="6" t="s">
        <v>96</v>
      </c>
      <c r="G228" s="6" t="s">
        <v>120</v>
      </c>
      <c r="H228" s="6" t="s">
        <v>121</v>
      </c>
      <c r="I228" s="6" t="s">
        <v>232</v>
      </c>
      <c r="J228" s="6" t="s">
        <v>123</v>
      </c>
      <c r="K228" s="6" t="s">
        <v>33</v>
      </c>
      <c r="L228" s="6" t="s">
        <v>124</v>
      </c>
      <c r="M228" s="6" t="s">
        <v>125</v>
      </c>
      <c r="N228" s="6" t="s">
        <v>96</v>
      </c>
      <c r="O228" s="6" t="s">
        <v>43</v>
      </c>
      <c r="P228" s="6" t="s">
        <v>44</v>
      </c>
      <c r="Q228" s="6" t="s">
        <v>126</v>
      </c>
      <c r="R228" s="6"/>
      <c r="S228" s="6" t="s">
        <v>46</v>
      </c>
      <c r="T228" s="6" t="s">
        <v>47</v>
      </c>
      <c r="U228" s="1" t="s">
        <v>68</v>
      </c>
    </row>
    <row r="229" customFormat="false" ht="32.25" hidden="false" customHeight="true" outlineLevel="0" collapsed="false">
      <c r="A229" s="6" t="s">
        <v>1128</v>
      </c>
      <c r="B229" s="6" t="s">
        <v>1129</v>
      </c>
      <c r="C229" s="6" t="s">
        <v>1130</v>
      </c>
      <c r="D229" s="6" t="s">
        <v>33</v>
      </c>
      <c r="E229" s="6" t="s">
        <v>244</v>
      </c>
      <c r="F229" s="6" t="s">
        <v>35</v>
      </c>
      <c r="G229" s="6" t="s">
        <v>36</v>
      </c>
      <c r="H229" s="6" t="s">
        <v>37</v>
      </c>
      <c r="I229" s="6" t="s">
        <v>349</v>
      </c>
      <c r="J229" s="6" t="s">
        <v>39</v>
      </c>
      <c r="K229" s="6" t="s">
        <v>33</v>
      </c>
      <c r="L229" s="6" t="s">
        <v>40</v>
      </c>
      <c r="M229" s="6" t="s">
        <v>41</v>
      </c>
      <c r="N229" s="6" t="s">
        <v>42</v>
      </c>
      <c r="O229" s="6" t="s">
        <v>43</v>
      </c>
      <c r="P229" s="6" t="s">
        <v>44</v>
      </c>
      <c r="Q229" s="6" t="s">
        <v>45</v>
      </c>
      <c r="R229" s="6"/>
      <c r="S229" s="6" t="s">
        <v>46</v>
      </c>
      <c r="T229" s="6" t="s">
        <v>246</v>
      </c>
      <c r="U229" s="1" t="s">
        <v>48</v>
      </c>
    </row>
    <row r="230" customFormat="false" ht="42.75" hidden="false" customHeight="true" outlineLevel="0" collapsed="false">
      <c r="A230" s="6" t="s">
        <v>1131</v>
      </c>
      <c r="B230" s="6" t="s">
        <v>1132</v>
      </c>
      <c r="C230" s="6" t="s">
        <v>1133</v>
      </c>
      <c r="D230" s="6" t="s">
        <v>33</v>
      </c>
      <c r="E230" s="6" t="s">
        <v>34</v>
      </c>
      <c r="F230" s="6" t="s">
        <v>96</v>
      </c>
      <c r="G230" s="6" t="s">
        <v>120</v>
      </c>
      <c r="H230" s="6" t="s">
        <v>121</v>
      </c>
      <c r="I230" s="6" t="s">
        <v>322</v>
      </c>
      <c r="J230" s="6" t="s">
        <v>123</v>
      </c>
      <c r="K230" s="6" t="s">
        <v>33</v>
      </c>
      <c r="L230" s="6" t="s">
        <v>124</v>
      </c>
      <c r="M230" s="6" t="s">
        <v>125</v>
      </c>
      <c r="N230" s="6" t="s">
        <v>96</v>
      </c>
      <c r="O230" s="6" t="s">
        <v>43</v>
      </c>
      <c r="P230" s="6" t="s">
        <v>44</v>
      </c>
      <c r="Q230" s="6" t="s">
        <v>126</v>
      </c>
      <c r="R230" s="6"/>
      <c r="S230" s="6" t="s">
        <v>46</v>
      </c>
      <c r="T230" s="6" t="s">
        <v>47</v>
      </c>
      <c r="U230" s="1" t="s">
        <v>68</v>
      </c>
    </row>
    <row r="231" customFormat="false" ht="32.25" hidden="false" customHeight="true" outlineLevel="0" collapsed="false">
      <c r="A231" s="6" t="s">
        <v>1134</v>
      </c>
      <c r="B231" s="6" t="s">
        <v>1135</v>
      </c>
      <c r="C231" s="6" t="s">
        <v>1136</v>
      </c>
      <c r="D231" s="6" t="s">
        <v>33</v>
      </c>
      <c r="E231" s="6" t="s">
        <v>34</v>
      </c>
      <c r="F231" s="6" t="s">
        <v>1137</v>
      </c>
      <c r="G231" s="6" t="s">
        <v>36</v>
      </c>
      <c r="H231" s="6" t="s">
        <v>37</v>
      </c>
      <c r="I231" s="6" t="s">
        <v>574</v>
      </c>
      <c r="J231" s="6" t="s">
        <v>39</v>
      </c>
      <c r="K231" s="6" t="s">
        <v>33</v>
      </c>
      <c r="L231" s="6" t="s">
        <v>40</v>
      </c>
      <c r="M231" s="6" t="s">
        <v>41</v>
      </c>
      <c r="N231" s="6" t="s">
        <v>219</v>
      </c>
      <c r="O231" s="6" t="s">
        <v>43</v>
      </c>
      <c r="P231" s="6" t="s">
        <v>44</v>
      </c>
      <c r="Q231" s="6" t="s">
        <v>45</v>
      </c>
      <c r="R231" s="6"/>
      <c r="S231" s="6" t="s">
        <v>46</v>
      </c>
      <c r="T231" s="6" t="s">
        <v>47</v>
      </c>
      <c r="U231" s="1" t="s">
        <v>68</v>
      </c>
    </row>
    <row r="232" customFormat="false" ht="32.25" hidden="false" customHeight="true" outlineLevel="0" collapsed="false">
      <c r="A232" s="6" t="s">
        <v>1138</v>
      </c>
      <c r="B232" s="6" t="s">
        <v>1139</v>
      </c>
      <c r="C232" s="6" t="s">
        <v>1140</v>
      </c>
      <c r="D232" s="6" t="s">
        <v>33</v>
      </c>
      <c r="E232" s="6" t="s">
        <v>72</v>
      </c>
      <c r="F232" s="6" t="s">
        <v>53</v>
      </c>
      <c r="G232" s="6" t="s">
        <v>36</v>
      </c>
      <c r="H232" s="6" t="s">
        <v>37</v>
      </c>
      <c r="I232" s="6" t="s">
        <v>54</v>
      </c>
      <c r="J232" s="6" t="s">
        <v>39</v>
      </c>
      <c r="K232" s="6" t="s">
        <v>33</v>
      </c>
      <c r="L232" s="6" t="s">
        <v>40</v>
      </c>
      <c r="M232" s="6" t="s">
        <v>41</v>
      </c>
      <c r="N232" s="6" t="s">
        <v>55</v>
      </c>
      <c r="O232" s="6" t="s">
        <v>43</v>
      </c>
      <c r="P232" s="6" t="s">
        <v>44</v>
      </c>
      <c r="Q232" s="6" t="s">
        <v>45</v>
      </c>
      <c r="R232" s="6"/>
      <c r="S232" s="6" t="s">
        <v>46</v>
      </c>
      <c r="T232" s="6" t="s">
        <v>67</v>
      </c>
      <c r="U232" s="1" t="s">
        <v>48</v>
      </c>
    </row>
    <row r="233" customFormat="false" ht="42.75" hidden="false" customHeight="true" outlineLevel="0" collapsed="false">
      <c r="A233" s="6" t="s">
        <v>1141</v>
      </c>
      <c r="B233" s="6" t="s">
        <v>1142</v>
      </c>
      <c r="C233" s="6" t="s">
        <v>1143</v>
      </c>
      <c r="D233" s="6" t="s">
        <v>1144</v>
      </c>
      <c r="E233" s="6" t="s">
        <v>1145</v>
      </c>
      <c r="F233" s="6" t="s">
        <v>1146</v>
      </c>
      <c r="G233" s="6" t="s">
        <v>1147</v>
      </c>
      <c r="H233" s="6" t="s">
        <v>1148</v>
      </c>
      <c r="I233" s="6" t="s">
        <v>1149</v>
      </c>
      <c r="J233" s="6" t="s">
        <v>1150</v>
      </c>
      <c r="K233" s="6" t="s">
        <v>33</v>
      </c>
      <c r="L233" s="6" t="s">
        <v>124</v>
      </c>
      <c r="M233" s="6" t="s">
        <v>125</v>
      </c>
      <c r="N233" s="6" t="s">
        <v>1151</v>
      </c>
      <c r="O233" s="6" t="s">
        <v>77</v>
      </c>
      <c r="P233" s="6" t="s">
        <v>44</v>
      </c>
      <c r="Q233" s="6" t="s">
        <v>66</v>
      </c>
      <c r="R233" s="6"/>
      <c r="S233" s="6" t="s">
        <v>46</v>
      </c>
      <c r="T233" s="6" t="s">
        <v>98</v>
      </c>
      <c r="U233" s="1" t="s">
        <v>68</v>
      </c>
    </row>
    <row r="234" customFormat="false" ht="42.75" hidden="false" customHeight="true" outlineLevel="0" collapsed="false">
      <c r="A234" s="6" t="s">
        <v>1152</v>
      </c>
      <c r="B234" s="6" t="s">
        <v>1153</v>
      </c>
      <c r="C234" s="6" t="s">
        <v>1154</v>
      </c>
      <c r="D234" s="6" t="s">
        <v>33</v>
      </c>
      <c r="E234" s="6" t="s">
        <v>1155</v>
      </c>
      <c r="F234" s="6" t="s">
        <v>1156</v>
      </c>
      <c r="G234" s="6" t="s">
        <v>1157</v>
      </c>
      <c r="H234" s="6" t="s">
        <v>1158</v>
      </c>
      <c r="I234" s="6" t="s">
        <v>1149</v>
      </c>
      <c r="J234" s="6" t="s">
        <v>1159</v>
      </c>
      <c r="K234" s="6" t="s">
        <v>33</v>
      </c>
      <c r="L234" s="6" t="s">
        <v>124</v>
      </c>
      <c r="M234" s="6" t="s">
        <v>125</v>
      </c>
      <c r="N234" s="6" t="s">
        <v>104</v>
      </c>
      <c r="O234" s="6" t="s">
        <v>43</v>
      </c>
      <c r="P234" s="6" t="s">
        <v>44</v>
      </c>
      <c r="Q234" s="6" t="s">
        <v>126</v>
      </c>
      <c r="R234" s="6"/>
      <c r="S234" s="6" t="s">
        <v>46</v>
      </c>
      <c r="T234" s="6" t="s">
        <v>67</v>
      </c>
      <c r="U234" s="1" t="s">
        <v>68</v>
      </c>
    </row>
    <row r="235" customFormat="false" ht="42.75" hidden="false" customHeight="true" outlineLevel="0" collapsed="false">
      <c r="A235" s="6" t="s">
        <v>1160</v>
      </c>
      <c r="B235" s="6" t="s">
        <v>1161</v>
      </c>
      <c r="C235" s="6" t="s">
        <v>1162</v>
      </c>
      <c r="D235" s="6" t="s">
        <v>33</v>
      </c>
      <c r="E235" s="6" t="s">
        <v>118</v>
      </c>
      <c r="F235" s="6" t="s">
        <v>231</v>
      </c>
      <c r="G235" s="6" t="s">
        <v>120</v>
      </c>
      <c r="H235" s="6" t="s">
        <v>121</v>
      </c>
      <c r="I235" s="6" t="s">
        <v>1163</v>
      </c>
      <c r="J235" s="6" t="s">
        <v>123</v>
      </c>
      <c r="K235" s="6" t="s">
        <v>33</v>
      </c>
      <c r="L235" s="6" t="s">
        <v>124</v>
      </c>
      <c r="M235" s="6" t="s">
        <v>125</v>
      </c>
      <c r="N235" s="6" t="s">
        <v>231</v>
      </c>
      <c r="O235" s="6" t="s">
        <v>43</v>
      </c>
      <c r="P235" s="6" t="s">
        <v>44</v>
      </c>
      <c r="Q235" s="6" t="s">
        <v>126</v>
      </c>
      <c r="R235" s="6"/>
      <c r="S235" s="6" t="s">
        <v>46</v>
      </c>
      <c r="T235" s="6" t="s">
        <v>128</v>
      </c>
      <c r="U235" s="1" t="s">
        <v>48</v>
      </c>
    </row>
    <row r="236" customFormat="false" ht="32.25" hidden="false" customHeight="true" outlineLevel="0" collapsed="false">
      <c r="A236" s="6" t="s">
        <v>1164</v>
      </c>
      <c r="B236" s="6" t="s">
        <v>1165</v>
      </c>
      <c r="C236" s="6" t="s">
        <v>1166</v>
      </c>
      <c r="D236" s="6" t="s">
        <v>33</v>
      </c>
      <c r="E236" s="6" t="s">
        <v>118</v>
      </c>
      <c r="F236" s="6" t="s">
        <v>62</v>
      </c>
      <c r="G236" s="6" t="s">
        <v>36</v>
      </c>
      <c r="H236" s="6" t="s">
        <v>37</v>
      </c>
      <c r="I236" s="6" t="s">
        <v>190</v>
      </c>
      <c r="J236" s="6" t="s">
        <v>39</v>
      </c>
      <c r="K236" s="6" t="s">
        <v>33</v>
      </c>
      <c r="L236" s="6" t="s">
        <v>40</v>
      </c>
      <c r="M236" s="6" t="s">
        <v>41</v>
      </c>
      <c r="N236" s="6" t="s">
        <v>64</v>
      </c>
      <c r="O236" s="6" t="s">
        <v>65</v>
      </c>
      <c r="P236" s="6" t="s">
        <v>44</v>
      </c>
      <c r="Q236" s="6" t="s">
        <v>66</v>
      </c>
      <c r="R236" s="6"/>
      <c r="S236" s="6" t="s">
        <v>46</v>
      </c>
      <c r="T236" s="6" t="s">
        <v>128</v>
      </c>
      <c r="U236" s="1" t="s">
        <v>68</v>
      </c>
    </row>
    <row r="237" customFormat="false" ht="42.75" hidden="false" customHeight="true" outlineLevel="0" collapsed="false">
      <c r="A237" s="6" t="s">
        <v>1167</v>
      </c>
      <c r="B237" s="6" t="s">
        <v>1168</v>
      </c>
      <c r="C237" s="6" t="s">
        <v>1169</v>
      </c>
      <c r="D237" s="6" t="s">
        <v>33</v>
      </c>
      <c r="E237" s="6" t="s">
        <v>34</v>
      </c>
      <c r="F237" s="6" t="s">
        <v>55</v>
      </c>
      <c r="G237" s="6" t="s">
        <v>120</v>
      </c>
      <c r="H237" s="6" t="s">
        <v>121</v>
      </c>
      <c r="I237" s="6" t="s">
        <v>855</v>
      </c>
      <c r="J237" s="6" t="s">
        <v>123</v>
      </c>
      <c r="K237" s="6" t="s">
        <v>33</v>
      </c>
      <c r="L237" s="6" t="s">
        <v>124</v>
      </c>
      <c r="M237" s="6" t="s">
        <v>125</v>
      </c>
      <c r="N237" s="6" t="s">
        <v>55</v>
      </c>
      <c r="O237" s="6" t="s">
        <v>43</v>
      </c>
      <c r="P237" s="6" t="s">
        <v>44</v>
      </c>
      <c r="Q237" s="6" t="s">
        <v>126</v>
      </c>
      <c r="R237" s="6"/>
      <c r="S237" s="6" t="s">
        <v>46</v>
      </c>
      <c r="T237" s="6" t="s">
        <v>47</v>
      </c>
      <c r="U237" s="1" t="s">
        <v>48</v>
      </c>
    </row>
    <row r="238" customFormat="false" ht="32.25" hidden="false" customHeight="true" outlineLevel="0" collapsed="false">
      <c r="A238" s="6" t="s">
        <v>1170</v>
      </c>
      <c r="B238" s="6" t="s">
        <v>1171</v>
      </c>
      <c r="C238" s="6" t="s">
        <v>1172</v>
      </c>
      <c r="D238" s="6" t="s">
        <v>1173</v>
      </c>
      <c r="E238" s="6" t="s">
        <v>1174</v>
      </c>
      <c r="F238" s="6" t="s">
        <v>1175</v>
      </c>
      <c r="G238" s="6" t="s">
        <v>1176</v>
      </c>
      <c r="H238" s="6" t="s">
        <v>1177</v>
      </c>
      <c r="I238" s="6" t="s">
        <v>283</v>
      </c>
      <c r="J238" s="6" t="s">
        <v>1178</v>
      </c>
      <c r="K238" s="6" t="s">
        <v>33</v>
      </c>
      <c r="L238" s="6" t="s">
        <v>94</v>
      </c>
      <c r="M238" s="6" t="s">
        <v>41</v>
      </c>
      <c r="N238" s="6" t="s">
        <v>115</v>
      </c>
      <c r="O238" s="6" t="s">
        <v>43</v>
      </c>
      <c r="P238" s="6" t="s">
        <v>44</v>
      </c>
      <c r="Q238" s="6" t="s">
        <v>45</v>
      </c>
      <c r="R238" s="6" t="s">
        <v>1179</v>
      </c>
      <c r="S238" s="6" t="s">
        <v>46</v>
      </c>
      <c r="T238" s="6" t="s">
        <v>128</v>
      </c>
      <c r="U238" s="1" t="s">
        <v>68</v>
      </c>
    </row>
    <row r="239" customFormat="false" ht="42.75" hidden="false" customHeight="true" outlineLevel="0" collapsed="false">
      <c r="A239" s="6" t="s">
        <v>1180</v>
      </c>
      <c r="B239" s="6" t="s">
        <v>1181</v>
      </c>
      <c r="C239" s="6" t="s">
        <v>1182</v>
      </c>
      <c r="D239" s="6" t="s">
        <v>33</v>
      </c>
      <c r="E239" s="6" t="s">
        <v>118</v>
      </c>
      <c r="F239" s="6" t="s">
        <v>115</v>
      </c>
      <c r="G239" s="6" t="s">
        <v>120</v>
      </c>
      <c r="H239" s="6" t="s">
        <v>121</v>
      </c>
      <c r="I239" s="6" t="s">
        <v>210</v>
      </c>
      <c r="J239" s="6" t="s">
        <v>123</v>
      </c>
      <c r="K239" s="6" t="s">
        <v>33</v>
      </c>
      <c r="L239" s="6" t="s">
        <v>124</v>
      </c>
      <c r="M239" s="6" t="s">
        <v>125</v>
      </c>
      <c r="N239" s="6" t="s">
        <v>115</v>
      </c>
      <c r="O239" s="6" t="s">
        <v>43</v>
      </c>
      <c r="P239" s="6" t="s">
        <v>44</v>
      </c>
      <c r="Q239" s="6" t="s">
        <v>126</v>
      </c>
      <c r="R239" s="6"/>
      <c r="S239" s="6" t="s">
        <v>46</v>
      </c>
      <c r="T239" s="6" t="s">
        <v>128</v>
      </c>
      <c r="U239" s="1" t="s">
        <v>68</v>
      </c>
    </row>
    <row r="240" customFormat="false" ht="42.75" hidden="false" customHeight="true" outlineLevel="0" collapsed="false">
      <c r="A240" s="6" t="s">
        <v>1183</v>
      </c>
      <c r="B240" s="6" t="s">
        <v>1184</v>
      </c>
      <c r="C240" s="6" t="s">
        <v>1185</v>
      </c>
      <c r="D240" s="6" t="s">
        <v>33</v>
      </c>
      <c r="E240" s="6" t="s">
        <v>118</v>
      </c>
      <c r="F240" s="6" t="s">
        <v>115</v>
      </c>
      <c r="G240" s="6" t="s">
        <v>120</v>
      </c>
      <c r="H240" s="6" t="s">
        <v>121</v>
      </c>
      <c r="I240" s="6" t="s">
        <v>335</v>
      </c>
      <c r="J240" s="6" t="s">
        <v>123</v>
      </c>
      <c r="K240" s="6" t="s">
        <v>33</v>
      </c>
      <c r="L240" s="6" t="s">
        <v>124</v>
      </c>
      <c r="M240" s="6" t="s">
        <v>125</v>
      </c>
      <c r="N240" s="6" t="s">
        <v>115</v>
      </c>
      <c r="O240" s="6" t="s">
        <v>43</v>
      </c>
      <c r="P240" s="6" t="s">
        <v>44</v>
      </c>
      <c r="Q240" s="6" t="s">
        <v>126</v>
      </c>
      <c r="R240" s="6"/>
      <c r="S240" s="6" t="s">
        <v>46</v>
      </c>
      <c r="T240" s="6" t="s">
        <v>128</v>
      </c>
      <c r="U240" s="1" t="s">
        <v>68</v>
      </c>
    </row>
    <row r="241" customFormat="false" ht="32.25" hidden="false" customHeight="true" outlineLevel="0" collapsed="false">
      <c r="A241" s="6" t="s">
        <v>1186</v>
      </c>
      <c r="B241" s="6" t="s">
        <v>1187</v>
      </c>
      <c r="C241" s="6" t="s">
        <v>1188</v>
      </c>
      <c r="D241" s="6" t="s">
        <v>33</v>
      </c>
      <c r="E241" s="6" t="s">
        <v>34</v>
      </c>
      <c r="F241" s="6" t="s">
        <v>282</v>
      </c>
      <c r="G241" s="6" t="s">
        <v>36</v>
      </c>
      <c r="H241" s="6" t="s">
        <v>37</v>
      </c>
      <c r="I241" s="6" t="s">
        <v>460</v>
      </c>
      <c r="J241" s="6" t="s">
        <v>39</v>
      </c>
      <c r="K241" s="6" t="s">
        <v>33</v>
      </c>
      <c r="L241" s="6" t="s">
        <v>40</v>
      </c>
      <c r="M241" s="6" t="s">
        <v>41</v>
      </c>
      <c r="N241" s="6" t="s">
        <v>231</v>
      </c>
      <c r="O241" s="6" t="s">
        <v>43</v>
      </c>
      <c r="P241" s="6" t="s">
        <v>44</v>
      </c>
      <c r="Q241" s="6" t="s">
        <v>45</v>
      </c>
      <c r="R241" s="6"/>
      <c r="S241" s="6" t="s">
        <v>46</v>
      </c>
      <c r="T241" s="6" t="s">
        <v>47</v>
      </c>
      <c r="U241" s="1" t="s">
        <v>48</v>
      </c>
    </row>
    <row r="242" customFormat="false" ht="32.25" hidden="false" customHeight="true" outlineLevel="0" collapsed="false">
      <c r="A242" s="6" t="s">
        <v>1189</v>
      </c>
      <c r="B242" s="6" t="s">
        <v>1190</v>
      </c>
      <c r="C242" s="6" t="s">
        <v>1191</v>
      </c>
      <c r="D242" s="6" t="s">
        <v>33</v>
      </c>
      <c r="E242" s="6" t="s">
        <v>244</v>
      </c>
      <c r="F242" s="6" t="s">
        <v>53</v>
      </c>
      <c r="G242" s="6" t="s">
        <v>36</v>
      </c>
      <c r="H242" s="6" t="s">
        <v>37</v>
      </c>
      <c r="I242" s="6" t="s">
        <v>240</v>
      </c>
      <c r="J242" s="6" t="s">
        <v>39</v>
      </c>
      <c r="K242" s="6" t="s">
        <v>33</v>
      </c>
      <c r="L242" s="6" t="s">
        <v>40</v>
      </c>
      <c r="M242" s="6" t="s">
        <v>41</v>
      </c>
      <c r="N242" s="6" t="s">
        <v>55</v>
      </c>
      <c r="O242" s="6" t="s">
        <v>43</v>
      </c>
      <c r="P242" s="6" t="s">
        <v>44</v>
      </c>
      <c r="Q242" s="6" t="s">
        <v>45</v>
      </c>
      <c r="R242" s="6"/>
      <c r="S242" s="6" t="s">
        <v>46</v>
      </c>
      <c r="T242" s="6" t="s">
        <v>246</v>
      </c>
      <c r="U242" s="1" t="s">
        <v>48</v>
      </c>
    </row>
    <row r="243" customFormat="false" ht="32.25" hidden="false" customHeight="true" outlineLevel="0" collapsed="false">
      <c r="A243" s="6" t="s">
        <v>1192</v>
      </c>
      <c r="B243" s="6" t="s">
        <v>1193</v>
      </c>
      <c r="C243" s="6" t="s">
        <v>1194</v>
      </c>
      <c r="D243" s="6" t="s">
        <v>1195</v>
      </c>
      <c r="E243" s="6" t="s">
        <v>1196</v>
      </c>
      <c r="F243" s="6" t="s">
        <v>1197</v>
      </c>
      <c r="G243" s="6" t="s">
        <v>36</v>
      </c>
      <c r="H243" s="6" t="s">
        <v>37</v>
      </c>
      <c r="I243" s="6" t="s">
        <v>143</v>
      </c>
      <c r="J243" s="6" t="s">
        <v>39</v>
      </c>
      <c r="K243" s="6" t="s">
        <v>33</v>
      </c>
      <c r="L243" s="6" t="s">
        <v>40</v>
      </c>
      <c r="M243" s="6" t="s">
        <v>41</v>
      </c>
      <c r="N243" s="6" t="s">
        <v>42</v>
      </c>
      <c r="O243" s="6" t="s">
        <v>43</v>
      </c>
      <c r="P243" s="6" t="s">
        <v>44</v>
      </c>
      <c r="Q243" s="6" t="s">
        <v>45</v>
      </c>
      <c r="R243" s="6"/>
      <c r="S243" s="6" t="s">
        <v>46</v>
      </c>
      <c r="T243" s="6" t="s">
        <v>128</v>
      </c>
      <c r="U243" s="1" t="s">
        <v>48</v>
      </c>
    </row>
    <row r="244" customFormat="false" ht="32.25" hidden="false" customHeight="true" outlineLevel="0" collapsed="false">
      <c r="A244" s="6" t="s">
        <v>1192</v>
      </c>
      <c r="B244" s="6" t="s">
        <v>1198</v>
      </c>
      <c r="C244" s="6" t="s">
        <v>1199</v>
      </c>
      <c r="D244" s="6" t="s">
        <v>33</v>
      </c>
      <c r="E244" s="6" t="s">
        <v>72</v>
      </c>
      <c r="F244" s="6" t="s">
        <v>728</v>
      </c>
      <c r="G244" s="6" t="s">
        <v>36</v>
      </c>
      <c r="H244" s="6" t="s">
        <v>37</v>
      </c>
      <c r="I244" s="6" t="s">
        <v>270</v>
      </c>
      <c r="J244" s="6" t="s">
        <v>39</v>
      </c>
      <c r="K244" s="6" t="s">
        <v>33</v>
      </c>
      <c r="L244" s="6" t="s">
        <v>40</v>
      </c>
      <c r="M244" s="6" t="s">
        <v>41</v>
      </c>
      <c r="N244" s="6" t="s">
        <v>729</v>
      </c>
      <c r="O244" s="6" t="s">
        <v>43</v>
      </c>
      <c r="P244" s="6" t="s">
        <v>44</v>
      </c>
      <c r="Q244" s="6" t="s">
        <v>45</v>
      </c>
      <c r="R244" s="6"/>
      <c r="S244" s="6" t="s">
        <v>46</v>
      </c>
      <c r="T244" s="6" t="s">
        <v>67</v>
      </c>
      <c r="U244" s="1" t="s">
        <v>48</v>
      </c>
    </row>
    <row r="245" customFormat="false" ht="32.25" hidden="false" customHeight="true" outlineLevel="0" collapsed="false">
      <c r="A245" s="6" t="s">
        <v>1200</v>
      </c>
      <c r="B245" s="6" t="s">
        <v>1201</v>
      </c>
      <c r="C245" s="6" t="s">
        <v>1202</v>
      </c>
      <c r="D245" s="6" t="s">
        <v>33</v>
      </c>
      <c r="E245" s="6" t="s">
        <v>72</v>
      </c>
      <c r="F245" s="6" t="s">
        <v>414</v>
      </c>
      <c r="G245" s="6" t="s">
        <v>36</v>
      </c>
      <c r="H245" s="6" t="s">
        <v>37</v>
      </c>
      <c r="I245" s="6" t="s">
        <v>283</v>
      </c>
      <c r="J245" s="6" t="s">
        <v>39</v>
      </c>
      <c r="K245" s="6" t="s">
        <v>33</v>
      </c>
      <c r="L245" s="6" t="s">
        <v>40</v>
      </c>
      <c r="M245" s="6" t="s">
        <v>41</v>
      </c>
      <c r="N245" s="6" t="s">
        <v>415</v>
      </c>
      <c r="O245" s="6" t="s">
        <v>43</v>
      </c>
      <c r="P245" s="6" t="s">
        <v>44</v>
      </c>
      <c r="Q245" s="6" t="s">
        <v>45</v>
      </c>
      <c r="R245" s="6"/>
      <c r="S245" s="6" t="s">
        <v>46</v>
      </c>
      <c r="T245" s="6" t="s">
        <v>67</v>
      </c>
      <c r="U245" s="1" t="s">
        <v>68</v>
      </c>
    </row>
    <row r="246" customFormat="false" ht="42.75" hidden="false" customHeight="true" outlineLevel="0" collapsed="false">
      <c r="A246" s="6" t="s">
        <v>1203</v>
      </c>
      <c r="B246" s="6" t="s">
        <v>1204</v>
      </c>
      <c r="C246" s="6" t="s">
        <v>1205</v>
      </c>
      <c r="D246" s="6" t="s">
        <v>33</v>
      </c>
      <c r="E246" s="6" t="s">
        <v>118</v>
      </c>
      <c r="F246" s="6" t="s">
        <v>115</v>
      </c>
      <c r="G246" s="6" t="s">
        <v>120</v>
      </c>
      <c r="H246" s="6" t="s">
        <v>121</v>
      </c>
      <c r="I246" s="6" t="s">
        <v>335</v>
      </c>
      <c r="J246" s="6" t="s">
        <v>123</v>
      </c>
      <c r="K246" s="6" t="s">
        <v>33</v>
      </c>
      <c r="L246" s="6" t="s">
        <v>124</v>
      </c>
      <c r="M246" s="6" t="s">
        <v>125</v>
      </c>
      <c r="N246" s="6" t="s">
        <v>115</v>
      </c>
      <c r="O246" s="6" t="s">
        <v>43</v>
      </c>
      <c r="P246" s="6" t="s">
        <v>44</v>
      </c>
      <c r="Q246" s="6" t="s">
        <v>126</v>
      </c>
      <c r="R246" s="6"/>
      <c r="S246" s="6" t="s">
        <v>46</v>
      </c>
      <c r="T246" s="6" t="s">
        <v>128</v>
      </c>
      <c r="U246" s="1" t="s">
        <v>68</v>
      </c>
    </row>
    <row r="247" customFormat="false" ht="42.75" hidden="false" customHeight="true" outlineLevel="0" collapsed="false">
      <c r="A247" s="6" t="s">
        <v>1206</v>
      </c>
      <c r="B247" s="6" t="s">
        <v>1207</v>
      </c>
      <c r="C247" s="6" t="s">
        <v>1208</v>
      </c>
      <c r="D247" s="6" t="s">
        <v>33</v>
      </c>
      <c r="E247" s="6" t="s">
        <v>118</v>
      </c>
      <c r="F247" s="6" t="s">
        <v>115</v>
      </c>
      <c r="G247" s="6" t="s">
        <v>120</v>
      </c>
      <c r="H247" s="6" t="s">
        <v>121</v>
      </c>
      <c r="I247" s="6" t="s">
        <v>1209</v>
      </c>
      <c r="J247" s="6" t="s">
        <v>123</v>
      </c>
      <c r="K247" s="6" t="s">
        <v>33</v>
      </c>
      <c r="L247" s="6" t="s">
        <v>124</v>
      </c>
      <c r="M247" s="6" t="s">
        <v>125</v>
      </c>
      <c r="N247" s="6" t="s">
        <v>115</v>
      </c>
      <c r="O247" s="6" t="s">
        <v>43</v>
      </c>
      <c r="P247" s="6" t="s">
        <v>44</v>
      </c>
      <c r="Q247" s="6" t="s">
        <v>126</v>
      </c>
      <c r="R247" s="6"/>
      <c r="S247" s="6" t="s">
        <v>46</v>
      </c>
      <c r="T247" s="6" t="s">
        <v>128</v>
      </c>
      <c r="U247" s="1" t="s">
        <v>68</v>
      </c>
    </row>
    <row r="248" customFormat="false" ht="42.75" hidden="false" customHeight="true" outlineLevel="0" collapsed="false">
      <c r="A248" s="6" t="s">
        <v>1210</v>
      </c>
      <c r="B248" s="6" t="s">
        <v>1211</v>
      </c>
      <c r="C248" s="6" t="s">
        <v>1212</v>
      </c>
      <c r="D248" s="6" t="s">
        <v>33</v>
      </c>
      <c r="E248" s="6" t="s">
        <v>118</v>
      </c>
      <c r="F248" s="6" t="s">
        <v>132</v>
      </c>
      <c r="G248" s="6" t="s">
        <v>120</v>
      </c>
      <c r="H248" s="6" t="s">
        <v>121</v>
      </c>
      <c r="I248" s="6" t="s">
        <v>1213</v>
      </c>
      <c r="J248" s="6" t="s">
        <v>123</v>
      </c>
      <c r="K248" s="6" t="s">
        <v>33</v>
      </c>
      <c r="L248" s="6" t="s">
        <v>124</v>
      </c>
      <c r="M248" s="6" t="s">
        <v>125</v>
      </c>
      <c r="N248" s="6" t="s">
        <v>132</v>
      </c>
      <c r="O248" s="6" t="s">
        <v>43</v>
      </c>
      <c r="P248" s="6" t="s">
        <v>44</v>
      </c>
      <c r="Q248" s="6" t="s">
        <v>126</v>
      </c>
      <c r="R248" s="6"/>
      <c r="S248" s="6" t="s">
        <v>46</v>
      </c>
      <c r="T248" s="6" t="s">
        <v>128</v>
      </c>
      <c r="U248" s="1" t="s">
        <v>68</v>
      </c>
    </row>
    <row r="249" customFormat="false" ht="32.25" hidden="false" customHeight="true" outlineLevel="0" collapsed="false">
      <c r="A249" s="6" t="s">
        <v>1214</v>
      </c>
      <c r="B249" s="6" t="s">
        <v>1215</v>
      </c>
      <c r="C249" s="6" t="s">
        <v>1216</v>
      </c>
      <c r="D249" s="6" t="s">
        <v>33</v>
      </c>
      <c r="E249" s="6" t="s">
        <v>128</v>
      </c>
      <c r="F249" s="6" t="s">
        <v>1175</v>
      </c>
      <c r="G249" s="6" t="s">
        <v>1217</v>
      </c>
      <c r="H249" s="6" t="s">
        <v>170</v>
      </c>
      <c r="I249" s="6" t="s">
        <v>143</v>
      </c>
      <c r="J249" s="6" t="s">
        <v>39</v>
      </c>
      <c r="K249" s="6" t="s">
        <v>33</v>
      </c>
      <c r="L249" s="6" t="s">
        <v>94</v>
      </c>
      <c r="M249" s="6" t="s">
        <v>41</v>
      </c>
      <c r="N249" s="6" t="s">
        <v>115</v>
      </c>
      <c r="O249" s="6" t="s">
        <v>43</v>
      </c>
      <c r="P249" s="6" t="s">
        <v>44</v>
      </c>
      <c r="Q249" s="6" t="s">
        <v>45</v>
      </c>
      <c r="R249" s="6" t="s">
        <v>1218</v>
      </c>
      <c r="S249" s="6" t="s">
        <v>46</v>
      </c>
      <c r="T249" s="6" t="s">
        <v>128</v>
      </c>
      <c r="U249" s="1" t="s">
        <v>68</v>
      </c>
    </row>
    <row r="250" customFormat="false" ht="42.75" hidden="false" customHeight="true" outlineLevel="0" collapsed="false">
      <c r="A250" s="6" t="s">
        <v>1219</v>
      </c>
      <c r="B250" s="6" t="s">
        <v>1220</v>
      </c>
      <c r="C250" s="6" t="s">
        <v>1221</v>
      </c>
      <c r="D250" s="6" t="s">
        <v>33</v>
      </c>
      <c r="E250" s="6" t="s">
        <v>118</v>
      </c>
      <c r="F250" s="6" t="s">
        <v>115</v>
      </c>
      <c r="G250" s="6" t="s">
        <v>120</v>
      </c>
      <c r="H250" s="6" t="s">
        <v>121</v>
      </c>
      <c r="I250" s="6" t="s">
        <v>452</v>
      </c>
      <c r="J250" s="6" t="s">
        <v>123</v>
      </c>
      <c r="K250" s="6" t="s">
        <v>33</v>
      </c>
      <c r="L250" s="6" t="s">
        <v>124</v>
      </c>
      <c r="M250" s="6" t="s">
        <v>125</v>
      </c>
      <c r="N250" s="6" t="s">
        <v>115</v>
      </c>
      <c r="O250" s="6" t="s">
        <v>43</v>
      </c>
      <c r="P250" s="6" t="s">
        <v>44</v>
      </c>
      <c r="Q250" s="6" t="s">
        <v>126</v>
      </c>
      <c r="R250" s="6"/>
      <c r="S250" s="6" t="s">
        <v>46</v>
      </c>
      <c r="T250" s="6" t="s">
        <v>128</v>
      </c>
      <c r="U250" s="1" t="s">
        <v>68</v>
      </c>
    </row>
    <row r="251" customFormat="false" ht="32.25" hidden="false" customHeight="true" outlineLevel="0" collapsed="false">
      <c r="A251" s="6" t="s">
        <v>1222</v>
      </c>
      <c r="B251" s="6" t="s">
        <v>1223</v>
      </c>
      <c r="C251" s="6" t="s">
        <v>1224</v>
      </c>
      <c r="D251" s="6" t="s">
        <v>33</v>
      </c>
      <c r="E251" s="6" t="s">
        <v>118</v>
      </c>
      <c r="F251" s="6" t="s">
        <v>1225</v>
      </c>
      <c r="G251" s="6" t="s">
        <v>36</v>
      </c>
      <c r="H251" s="6" t="s">
        <v>37</v>
      </c>
      <c r="I251" s="6" t="s">
        <v>283</v>
      </c>
      <c r="J251" s="6" t="s">
        <v>39</v>
      </c>
      <c r="K251" s="6" t="s">
        <v>33</v>
      </c>
      <c r="L251" s="6" t="s">
        <v>40</v>
      </c>
      <c r="M251" s="6" t="s">
        <v>41</v>
      </c>
      <c r="N251" s="6" t="s">
        <v>132</v>
      </c>
      <c r="O251" s="6" t="s">
        <v>43</v>
      </c>
      <c r="P251" s="6" t="s">
        <v>44</v>
      </c>
      <c r="Q251" s="6" t="s">
        <v>45</v>
      </c>
      <c r="R251" s="6"/>
      <c r="S251" s="6" t="s">
        <v>46</v>
      </c>
      <c r="T251" s="6" t="s">
        <v>128</v>
      </c>
      <c r="U251" s="1" t="s">
        <v>68</v>
      </c>
    </row>
    <row r="252" customFormat="false" ht="42.75" hidden="false" customHeight="true" outlineLevel="0" collapsed="false">
      <c r="A252" s="6" t="s">
        <v>1226</v>
      </c>
      <c r="B252" s="6" t="s">
        <v>1227</v>
      </c>
      <c r="C252" s="6" t="s">
        <v>1228</v>
      </c>
      <c r="D252" s="6" t="s">
        <v>33</v>
      </c>
      <c r="E252" s="6" t="s">
        <v>118</v>
      </c>
      <c r="F252" s="6" t="s">
        <v>42</v>
      </c>
      <c r="G252" s="6" t="s">
        <v>120</v>
      </c>
      <c r="H252" s="6" t="s">
        <v>121</v>
      </c>
      <c r="I252" s="6" t="s">
        <v>232</v>
      </c>
      <c r="J252" s="6" t="s">
        <v>123</v>
      </c>
      <c r="K252" s="6" t="s">
        <v>33</v>
      </c>
      <c r="L252" s="6" t="s">
        <v>124</v>
      </c>
      <c r="M252" s="6" t="s">
        <v>125</v>
      </c>
      <c r="N252" s="6" t="s">
        <v>42</v>
      </c>
      <c r="O252" s="6" t="s">
        <v>43</v>
      </c>
      <c r="P252" s="6" t="s">
        <v>44</v>
      </c>
      <c r="Q252" s="6" t="s">
        <v>126</v>
      </c>
      <c r="R252" s="6"/>
      <c r="S252" s="6" t="s">
        <v>46</v>
      </c>
      <c r="T252" s="6" t="s">
        <v>128</v>
      </c>
      <c r="U252" s="1" t="s">
        <v>48</v>
      </c>
    </row>
    <row r="253" customFormat="false" ht="42.75" hidden="false" customHeight="true" outlineLevel="0" collapsed="false">
      <c r="A253" s="6" t="s">
        <v>1229</v>
      </c>
      <c r="B253" s="6" t="s">
        <v>1230</v>
      </c>
      <c r="C253" s="6" t="s">
        <v>1231</v>
      </c>
      <c r="D253" s="6" t="s">
        <v>33</v>
      </c>
      <c r="E253" s="6" t="s">
        <v>118</v>
      </c>
      <c r="F253" s="6" t="s">
        <v>132</v>
      </c>
      <c r="G253" s="6" t="s">
        <v>120</v>
      </c>
      <c r="H253" s="6" t="s">
        <v>121</v>
      </c>
      <c r="I253" s="6" t="s">
        <v>913</v>
      </c>
      <c r="J253" s="6" t="s">
        <v>123</v>
      </c>
      <c r="K253" s="6" t="s">
        <v>33</v>
      </c>
      <c r="L253" s="6" t="s">
        <v>124</v>
      </c>
      <c r="M253" s="6" t="s">
        <v>125</v>
      </c>
      <c r="N253" s="6" t="s">
        <v>132</v>
      </c>
      <c r="O253" s="6" t="s">
        <v>43</v>
      </c>
      <c r="P253" s="6" t="s">
        <v>44</v>
      </c>
      <c r="Q253" s="6" t="s">
        <v>126</v>
      </c>
      <c r="R253" s="6"/>
      <c r="S253" s="6" t="s">
        <v>46</v>
      </c>
      <c r="T253" s="6" t="s">
        <v>128</v>
      </c>
      <c r="U253" s="1" t="s">
        <v>68</v>
      </c>
    </row>
    <row r="254" customFormat="false" ht="42.75" hidden="false" customHeight="true" outlineLevel="0" collapsed="false">
      <c r="A254" s="6" t="s">
        <v>1232</v>
      </c>
      <c r="B254" s="6" t="s">
        <v>1233</v>
      </c>
      <c r="C254" s="6" t="s">
        <v>1234</v>
      </c>
      <c r="D254" s="6" t="s">
        <v>33</v>
      </c>
      <c r="E254" s="6" t="s">
        <v>118</v>
      </c>
      <c r="F254" s="6" t="s">
        <v>115</v>
      </c>
      <c r="G254" s="6" t="s">
        <v>120</v>
      </c>
      <c r="H254" s="6" t="s">
        <v>121</v>
      </c>
      <c r="I254" s="6" t="s">
        <v>1213</v>
      </c>
      <c r="J254" s="6" t="s">
        <v>123</v>
      </c>
      <c r="K254" s="6" t="s">
        <v>33</v>
      </c>
      <c r="L254" s="6" t="s">
        <v>124</v>
      </c>
      <c r="M254" s="6" t="s">
        <v>125</v>
      </c>
      <c r="N254" s="6" t="s">
        <v>115</v>
      </c>
      <c r="O254" s="6" t="s">
        <v>43</v>
      </c>
      <c r="P254" s="6" t="s">
        <v>44</v>
      </c>
      <c r="Q254" s="6" t="s">
        <v>126</v>
      </c>
      <c r="R254" s="6"/>
      <c r="S254" s="6" t="s">
        <v>46</v>
      </c>
      <c r="T254" s="6" t="s">
        <v>128</v>
      </c>
      <c r="U254" s="1" t="s">
        <v>68</v>
      </c>
    </row>
    <row r="255" customFormat="false" ht="42.75" hidden="false" customHeight="true" outlineLevel="0" collapsed="false">
      <c r="A255" s="6" t="s">
        <v>1235</v>
      </c>
      <c r="B255" s="6" t="s">
        <v>233</v>
      </c>
      <c r="C255" s="6" t="s">
        <v>1236</v>
      </c>
      <c r="D255" s="6" t="s">
        <v>33</v>
      </c>
      <c r="E255" s="6" t="s">
        <v>118</v>
      </c>
      <c r="F255" s="6" t="s">
        <v>115</v>
      </c>
      <c r="G255" s="6" t="s">
        <v>120</v>
      </c>
      <c r="H255" s="6" t="s">
        <v>121</v>
      </c>
      <c r="I255" s="6" t="s">
        <v>335</v>
      </c>
      <c r="J255" s="6" t="s">
        <v>123</v>
      </c>
      <c r="K255" s="6" t="s">
        <v>33</v>
      </c>
      <c r="L255" s="6" t="s">
        <v>124</v>
      </c>
      <c r="M255" s="6" t="s">
        <v>125</v>
      </c>
      <c r="N255" s="6" t="s">
        <v>115</v>
      </c>
      <c r="O255" s="6" t="s">
        <v>43</v>
      </c>
      <c r="P255" s="6" t="s">
        <v>44</v>
      </c>
      <c r="Q255" s="6" t="s">
        <v>126</v>
      </c>
      <c r="R255" s="6"/>
      <c r="S255" s="6" t="s">
        <v>46</v>
      </c>
      <c r="T255" s="6" t="s">
        <v>128</v>
      </c>
      <c r="U255" s="1" t="s">
        <v>68</v>
      </c>
    </row>
    <row r="256" customFormat="false" ht="42.75" hidden="false" customHeight="true" outlineLevel="0" collapsed="false">
      <c r="A256" s="6" t="s">
        <v>1237</v>
      </c>
      <c r="B256" s="6" t="s">
        <v>1238</v>
      </c>
      <c r="C256" s="6" t="s">
        <v>1239</v>
      </c>
      <c r="D256" s="6" t="s">
        <v>33</v>
      </c>
      <c r="E256" s="6" t="s">
        <v>34</v>
      </c>
      <c r="F256" s="6" t="s">
        <v>231</v>
      </c>
      <c r="G256" s="6" t="s">
        <v>120</v>
      </c>
      <c r="H256" s="6" t="s">
        <v>121</v>
      </c>
      <c r="I256" s="6" t="s">
        <v>1240</v>
      </c>
      <c r="J256" s="6" t="s">
        <v>123</v>
      </c>
      <c r="K256" s="6" t="s">
        <v>33</v>
      </c>
      <c r="L256" s="6" t="s">
        <v>124</v>
      </c>
      <c r="M256" s="6" t="s">
        <v>125</v>
      </c>
      <c r="N256" s="6" t="s">
        <v>231</v>
      </c>
      <c r="O256" s="6" t="s">
        <v>43</v>
      </c>
      <c r="P256" s="6" t="s">
        <v>44</v>
      </c>
      <c r="Q256" s="6" t="s">
        <v>126</v>
      </c>
      <c r="R256" s="6"/>
      <c r="S256" s="6" t="s">
        <v>46</v>
      </c>
      <c r="T256" s="6" t="s">
        <v>47</v>
      </c>
      <c r="U256" s="1" t="s">
        <v>48</v>
      </c>
    </row>
    <row r="257" customFormat="false" ht="32.25" hidden="false" customHeight="true" outlineLevel="0" collapsed="false">
      <c r="A257" s="6" t="s">
        <v>1241</v>
      </c>
      <c r="B257" s="6" t="s">
        <v>1242</v>
      </c>
      <c r="C257" s="6" t="s">
        <v>1243</v>
      </c>
      <c r="D257" s="6" t="s">
        <v>33</v>
      </c>
      <c r="E257" s="6" t="s">
        <v>34</v>
      </c>
      <c r="F257" s="6" t="s">
        <v>414</v>
      </c>
      <c r="G257" s="6" t="s">
        <v>36</v>
      </c>
      <c r="H257" s="6" t="s">
        <v>37</v>
      </c>
      <c r="I257" s="6" t="s">
        <v>460</v>
      </c>
      <c r="J257" s="6" t="s">
        <v>39</v>
      </c>
      <c r="K257" s="6" t="s">
        <v>33</v>
      </c>
      <c r="L257" s="6" t="s">
        <v>40</v>
      </c>
      <c r="M257" s="6" t="s">
        <v>41</v>
      </c>
      <c r="N257" s="6" t="s">
        <v>415</v>
      </c>
      <c r="O257" s="6" t="s">
        <v>43</v>
      </c>
      <c r="P257" s="6" t="s">
        <v>44</v>
      </c>
      <c r="Q257" s="6" t="s">
        <v>45</v>
      </c>
      <c r="R257" s="6"/>
      <c r="S257" s="6" t="s">
        <v>46</v>
      </c>
      <c r="T257" s="6" t="s">
        <v>47</v>
      </c>
      <c r="U257" s="1" t="s">
        <v>68</v>
      </c>
    </row>
    <row r="258" customFormat="false" ht="42.75" hidden="false" customHeight="true" outlineLevel="0" collapsed="false">
      <c r="A258" s="6" t="s">
        <v>1244</v>
      </c>
      <c r="B258" s="6" t="s">
        <v>1245</v>
      </c>
      <c r="C258" s="6" t="s">
        <v>1246</v>
      </c>
      <c r="D258" s="6" t="s">
        <v>33</v>
      </c>
      <c r="E258" s="6" t="s">
        <v>118</v>
      </c>
      <c r="F258" s="6" t="s">
        <v>219</v>
      </c>
      <c r="G258" s="6" t="s">
        <v>120</v>
      </c>
      <c r="H258" s="6" t="s">
        <v>121</v>
      </c>
      <c r="I258" s="6" t="s">
        <v>1209</v>
      </c>
      <c r="J258" s="6" t="s">
        <v>123</v>
      </c>
      <c r="K258" s="6" t="s">
        <v>33</v>
      </c>
      <c r="L258" s="6" t="s">
        <v>124</v>
      </c>
      <c r="M258" s="6" t="s">
        <v>125</v>
      </c>
      <c r="N258" s="6" t="s">
        <v>219</v>
      </c>
      <c r="O258" s="6" t="s">
        <v>43</v>
      </c>
      <c r="P258" s="6" t="s">
        <v>44</v>
      </c>
      <c r="Q258" s="6" t="s">
        <v>126</v>
      </c>
      <c r="R258" s="6"/>
      <c r="S258" s="6" t="s">
        <v>46</v>
      </c>
      <c r="T258" s="6" t="s">
        <v>128</v>
      </c>
      <c r="U258" s="1" t="s">
        <v>68</v>
      </c>
    </row>
    <row r="259" customFormat="false" ht="42.75" hidden="false" customHeight="true" outlineLevel="0" collapsed="false">
      <c r="A259" s="6" t="s">
        <v>1247</v>
      </c>
      <c r="B259" s="6" t="s">
        <v>1248</v>
      </c>
      <c r="C259" s="6" t="s">
        <v>1249</v>
      </c>
      <c r="D259" s="6" t="s">
        <v>33</v>
      </c>
      <c r="E259" s="6" t="s">
        <v>72</v>
      </c>
      <c r="F259" s="6" t="s">
        <v>115</v>
      </c>
      <c r="G259" s="6" t="s">
        <v>120</v>
      </c>
      <c r="H259" s="6" t="s">
        <v>121</v>
      </c>
      <c r="I259" s="6" t="s">
        <v>1250</v>
      </c>
      <c r="J259" s="6" t="s">
        <v>123</v>
      </c>
      <c r="K259" s="6" t="s">
        <v>33</v>
      </c>
      <c r="L259" s="6" t="s">
        <v>124</v>
      </c>
      <c r="M259" s="6" t="s">
        <v>125</v>
      </c>
      <c r="N259" s="6" t="s">
        <v>115</v>
      </c>
      <c r="O259" s="6" t="s">
        <v>43</v>
      </c>
      <c r="P259" s="6" t="s">
        <v>44</v>
      </c>
      <c r="Q259" s="6" t="s">
        <v>126</v>
      </c>
      <c r="R259" s="6"/>
      <c r="S259" s="6" t="s">
        <v>46</v>
      </c>
      <c r="T259" s="6" t="s">
        <v>67</v>
      </c>
      <c r="U259" s="1" t="s">
        <v>68</v>
      </c>
    </row>
    <row r="260" customFormat="false" ht="42.75" hidden="false" customHeight="true" outlineLevel="0" collapsed="false">
      <c r="A260" s="6" t="s">
        <v>1251</v>
      </c>
      <c r="B260" s="6" t="s">
        <v>1251</v>
      </c>
      <c r="C260" s="6" t="s">
        <v>1252</v>
      </c>
      <c r="D260" s="6" t="s">
        <v>33</v>
      </c>
      <c r="E260" s="6" t="s">
        <v>244</v>
      </c>
      <c r="F260" s="6" t="s">
        <v>119</v>
      </c>
      <c r="G260" s="6" t="s">
        <v>120</v>
      </c>
      <c r="H260" s="6" t="s">
        <v>121</v>
      </c>
      <c r="I260" s="6" t="s">
        <v>203</v>
      </c>
      <c r="J260" s="6" t="s">
        <v>123</v>
      </c>
      <c r="K260" s="6" t="s">
        <v>33</v>
      </c>
      <c r="L260" s="6" t="s">
        <v>124</v>
      </c>
      <c r="M260" s="6" t="s">
        <v>125</v>
      </c>
      <c r="N260" s="6" t="s">
        <v>119</v>
      </c>
      <c r="O260" s="6" t="s">
        <v>43</v>
      </c>
      <c r="P260" s="6" t="s">
        <v>44</v>
      </c>
      <c r="Q260" s="6" t="s">
        <v>126</v>
      </c>
      <c r="R260" s="6"/>
      <c r="S260" s="6" t="s">
        <v>46</v>
      </c>
      <c r="T260" s="6" t="s">
        <v>246</v>
      </c>
      <c r="U260" s="1" t="s">
        <v>68</v>
      </c>
    </row>
    <row r="261" customFormat="false" ht="42.75" hidden="false" customHeight="true" outlineLevel="0" collapsed="false">
      <c r="A261" s="6" t="s">
        <v>1253</v>
      </c>
      <c r="B261" s="6" t="s">
        <v>1254</v>
      </c>
      <c r="C261" s="6" t="s">
        <v>1255</v>
      </c>
      <c r="D261" s="6" t="s">
        <v>33</v>
      </c>
      <c r="E261" s="6" t="s">
        <v>72</v>
      </c>
      <c r="F261" s="6" t="s">
        <v>96</v>
      </c>
      <c r="G261" s="6" t="s">
        <v>120</v>
      </c>
      <c r="H261" s="6" t="s">
        <v>121</v>
      </c>
      <c r="I261" s="6" t="s">
        <v>1163</v>
      </c>
      <c r="J261" s="6" t="s">
        <v>123</v>
      </c>
      <c r="K261" s="6" t="s">
        <v>33</v>
      </c>
      <c r="L261" s="6" t="s">
        <v>124</v>
      </c>
      <c r="M261" s="6" t="s">
        <v>125</v>
      </c>
      <c r="N261" s="6" t="s">
        <v>96</v>
      </c>
      <c r="O261" s="6" t="s">
        <v>43</v>
      </c>
      <c r="P261" s="6" t="s">
        <v>44</v>
      </c>
      <c r="Q261" s="6" t="s">
        <v>126</v>
      </c>
      <c r="R261" s="6"/>
      <c r="S261" s="6" t="s">
        <v>46</v>
      </c>
      <c r="T261" s="6" t="s">
        <v>67</v>
      </c>
      <c r="U261" s="1" t="s">
        <v>68</v>
      </c>
    </row>
    <row r="262" customFormat="false" ht="32.25" hidden="false" customHeight="true" outlineLevel="0" collapsed="false">
      <c r="A262" s="6" t="s">
        <v>1256</v>
      </c>
      <c r="B262" s="6" t="s">
        <v>1257</v>
      </c>
      <c r="C262" s="6" t="s">
        <v>1258</v>
      </c>
      <c r="D262" s="6" t="s">
        <v>33</v>
      </c>
      <c r="E262" s="6" t="s">
        <v>244</v>
      </c>
      <c r="F262" s="6" t="s">
        <v>708</v>
      </c>
      <c r="G262" s="6" t="s">
        <v>36</v>
      </c>
      <c r="H262" s="6" t="s">
        <v>37</v>
      </c>
      <c r="I262" s="6" t="s">
        <v>709</v>
      </c>
      <c r="J262" s="6" t="s">
        <v>39</v>
      </c>
      <c r="K262" s="6" t="s">
        <v>33</v>
      </c>
      <c r="L262" s="6" t="s">
        <v>40</v>
      </c>
      <c r="M262" s="6" t="s">
        <v>41</v>
      </c>
      <c r="N262" s="6" t="s">
        <v>331</v>
      </c>
      <c r="O262" s="6" t="s">
        <v>65</v>
      </c>
      <c r="P262" s="6" t="s">
        <v>44</v>
      </c>
      <c r="Q262" s="6" t="s">
        <v>66</v>
      </c>
      <c r="R262" s="6"/>
      <c r="S262" s="6" t="s">
        <v>46</v>
      </c>
      <c r="T262" s="6" t="s">
        <v>246</v>
      </c>
      <c r="U262" s="1" t="s">
        <v>68</v>
      </c>
    </row>
    <row r="263" customFormat="false" ht="32.25" hidden="false" customHeight="true" outlineLevel="0" collapsed="false">
      <c r="A263" s="6" t="s">
        <v>1259</v>
      </c>
      <c r="B263" s="6" t="s">
        <v>1260</v>
      </c>
      <c r="C263" s="6" t="s">
        <v>1261</v>
      </c>
      <c r="D263" s="6" t="s">
        <v>33</v>
      </c>
      <c r="E263" s="6" t="s">
        <v>72</v>
      </c>
      <c r="F263" s="6" t="s">
        <v>53</v>
      </c>
      <c r="G263" s="6" t="s">
        <v>36</v>
      </c>
      <c r="H263" s="6" t="s">
        <v>37</v>
      </c>
      <c r="I263" s="6" t="s">
        <v>200</v>
      </c>
      <c r="J263" s="6" t="s">
        <v>350</v>
      </c>
      <c r="K263" s="6" t="s">
        <v>351</v>
      </c>
      <c r="L263" s="6" t="s">
        <v>40</v>
      </c>
      <c r="M263" s="6" t="s">
        <v>41</v>
      </c>
      <c r="N263" s="6" t="s">
        <v>55</v>
      </c>
      <c r="O263" s="6" t="s">
        <v>43</v>
      </c>
      <c r="P263" s="6" t="s">
        <v>97</v>
      </c>
      <c r="Q263" s="6" t="s">
        <v>66</v>
      </c>
      <c r="R263" s="6"/>
      <c r="S263" s="6" t="s">
        <v>46</v>
      </c>
      <c r="T263" s="6" t="s">
        <v>67</v>
      </c>
      <c r="U263" s="1" t="s">
        <v>48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tableParts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3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58"/>
    <col collapsed="false" customWidth="true" hidden="false" outlineLevel="0" max="2" min="2" style="1" width="18"/>
    <col collapsed="false" customWidth="true" hidden="false" outlineLevel="0" max="3" min="3" style="1" width="44"/>
    <col collapsed="false" customWidth="true" hidden="false" outlineLevel="0" max="8" min="4" style="1" width="18"/>
  </cols>
  <sheetData>
    <row r="1" customFormat="false" ht="15" hidden="false" customHeight="true" outlineLevel="0" collapsed="false">
      <c r="A1" s="7" t="s">
        <v>1262</v>
      </c>
    </row>
    <row r="2" customFormat="false" ht="15" hidden="false" customHeight="true" outlineLevel="0" collapsed="false">
      <c r="A2" s="1" t="s">
        <v>1263</v>
      </c>
    </row>
    <row r="4" customFormat="false" ht="15" hidden="false" customHeight="true" outlineLevel="0" collapsed="false">
      <c r="A4" s="1" t="s">
        <v>1264</v>
      </c>
      <c r="B4" s="8" t="n">
        <v>430</v>
      </c>
      <c r="C4" s="1" t="s">
        <v>1265</v>
      </c>
    </row>
    <row r="5" customFormat="false" ht="15" hidden="false" customHeight="true" outlineLevel="0" collapsed="false">
      <c r="A5" s="1" t="s">
        <v>1266</v>
      </c>
      <c r="B5" s="9" t="n">
        <f aca="false">Model!B12</f>
        <v>129.6</v>
      </c>
      <c r="C5" s="1" t="s">
        <v>1267</v>
      </c>
    </row>
    <row r="6" customFormat="false" ht="15" hidden="false" customHeight="true" outlineLevel="0" collapsed="false">
      <c r="A6" s="1" t="s">
        <v>1268</v>
      </c>
      <c r="B6" s="1" t="n">
        <f aca="false">Model!B11</f>
        <v>188</v>
      </c>
      <c r="C6" s="1" t="s">
        <v>1267</v>
      </c>
    </row>
    <row r="7" customFormat="false" ht="15" hidden="false" customHeight="true" outlineLevel="0" collapsed="false">
      <c r="A7" s="1" t="s">
        <v>1269</v>
      </c>
      <c r="B7" s="1" t="n">
        <f aca="false">B5/B6</f>
        <v>0.68936170212766</v>
      </c>
      <c r="C7" s="1" t="s">
        <v>1270</v>
      </c>
    </row>
    <row r="8" customFormat="false" ht="15" hidden="false" customHeight="true" outlineLevel="0" collapsed="false">
      <c r="A8" s="1" t="s">
        <v>1271</v>
      </c>
      <c r="B8" s="1" t="n">
        <f aca="false">B4*B7</f>
        <v>296.425531914894</v>
      </c>
      <c r="C8" s="1" t="s">
        <v>1272</v>
      </c>
    </row>
    <row r="9" customFormat="false" ht="15" hidden="false" customHeight="true" outlineLevel="0" collapsed="false">
      <c r="A9" s="1" t="s">
        <v>1273</v>
      </c>
      <c r="B9" s="8" t="n">
        <v>0.95</v>
      </c>
      <c r="C9" s="1" t="s">
        <v>1274</v>
      </c>
    </row>
    <row r="10" customFormat="false" ht="15" hidden="false" customHeight="true" outlineLevel="0" collapsed="false">
      <c r="A10" s="1" t="s">
        <v>1275</v>
      </c>
      <c r="B10" s="8" t="n">
        <v>1.7</v>
      </c>
      <c r="C10" s="1" t="s">
        <v>1276</v>
      </c>
    </row>
    <row r="11" customFormat="false" ht="15" hidden="false" customHeight="true" outlineLevel="0" collapsed="false">
      <c r="A11" s="1" t="s">
        <v>1277</v>
      </c>
      <c r="B11" s="8" t="n">
        <v>2.33</v>
      </c>
      <c r="C11" s="1" t="s">
        <v>1278</v>
      </c>
    </row>
    <row r="12" customFormat="false" ht="15" hidden="false" customHeight="true" outlineLevel="0" collapsed="false">
      <c r="A12" s="1" t="s">
        <v>1279</v>
      </c>
      <c r="B12" s="8" t="n">
        <v>135</v>
      </c>
      <c r="C12" s="1" t="s">
        <v>1280</v>
      </c>
    </row>
    <row r="13" customFormat="false" ht="15" hidden="false" customHeight="true" outlineLevel="0" collapsed="false">
      <c r="A13" s="1" t="s">
        <v>1281</v>
      </c>
      <c r="B13" s="8" t="n">
        <v>0.4</v>
      </c>
      <c r="C13" s="1" t="s">
        <v>1282</v>
      </c>
    </row>
    <row r="14" customFormat="false" ht="15" hidden="false" customHeight="true" outlineLevel="0" collapsed="false">
      <c r="A14" s="1" t="s">
        <v>1283</v>
      </c>
      <c r="B14" s="8" t="n">
        <v>30</v>
      </c>
      <c r="C14" s="1" t="s">
        <v>1284</v>
      </c>
    </row>
    <row r="15" customFormat="false" ht="15" hidden="false" customHeight="true" outlineLevel="0" collapsed="false">
      <c r="A15" s="1" t="s">
        <v>1285</v>
      </c>
      <c r="B15" s="8" t="n">
        <f aca="false">1/3</f>
        <v>0.333333333333333</v>
      </c>
      <c r="C15" s="1" t="s">
        <v>1286</v>
      </c>
    </row>
    <row r="16" customFormat="false" ht="15" hidden="false" customHeight="true" outlineLevel="0" collapsed="false">
      <c r="A16" s="1" t="s">
        <v>1287</v>
      </c>
      <c r="B16" s="8" t="n">
        <v>0.9</v>
      </c>
      <c r="C16" s="1" t="s">
        <v>1288</v>
      </c>
    </row>
    <row r="18" customFormat="false" ht="15" hidden="false" customHeight="true" outlineLevel="0" collapsed="false">
      <c r="A18" s="7" t="s">
        <v>1289</v>
      </c>
    </row>
    <row r="19" customFormat="false" ht="15" hidden="false" customHeight="true" outlineLevel="0" collapsed="false">
      <c r="A19" s="7" t="s">
        <v>1290</v>
      </c>
      <c r="B19" s="7" t="s">
        <v>1291</v>
      </c>
      <c r="C19" s="7" t="s">
        <v>1292</v>
      </c>
      <c r="D19" s="7" t="s">
        <v>1293</v>
      </c>
      <c r="E19" s="7" t="s">
        <v>1294</v>
      </c>
      <c r="F19" s="7" t="s">
        <v>1295</v>
      </c>
      <c r="G19" s="7" t="s">
        <v>1296</v>
      </c>
      <c r="H19" s="7" t="s">
        <v>1297</v>
      </c>
    </row>
    <row r="20" customFormat="false" ht="15" hidden="false" customHeight="true" outlineLevel="0" collapsed="false">
      <c r="A20" s="1" t="s">
        <v>1298</v>
      </c>
      <c r="B20" s="1" t="n">
        <v>0</v>
      </c>
      <c r="C20" s="1" t="n">
        <f aca="false">$B$12*$B$13</f>
        <v>54</v>
      </c>
      <c r="D20" s="8" t="n">
        <v>65</v>
      </c>
      <c r="E20" s="1" t="n">
        <f aca="false">MAX(0,$B$8-B20-C20)</f>
        <v>242.425531914894</v>
      </c>
      <c r="F20" s="1" t="n">
        <f aca="false">E20*$B$9/D20</f>
        <v>3.54314238952537</v>
      </c>
      <c r="G20" s="1" t="n">
        <f aca="false">MAX(0,$B$10-F20)</f>
        <v>0</v>
      </c>
      <c r="H20" s="1" t="n">
        <f aca="false">IF(G20=0,0,G20*D20/$B$9/($B$14*$B$15*$B$16))</f>
        <v>0</v>
      </c>
    </row>
    <row r="21" customFormat="false" ht="15" hidden="false" customHeight="true" outlineLevel="0" collapsed="false">
      <c r="A21" s="1" t="s">
        <v>1299</v>
      </c>
      <c r="B21" s="1" t="n">
        <f aca="false">Model!C58</f>
        <v>70.1</v>
      </c>
      <c r="C21" s="1" t="n">
        <f aca="false">$B$12*$B$13</f>
        <v>54</v>
      </c>
      <c r="D21" s="8" t="n">
        <v>65</v>
      </c>
      <c r="E21" s="1" t="n">
        <f aca="false">MAX(0,$B$8-B21-C21)</f>
        <v>172.325531914894</v>
      </c>
      <c r="F21" s="1" t="n">
        <f aca="false">E21*$B$9/D21</f>
        <v>2.51860392798691</v>
      </c>
      <c r="G21" s="1" t="n">
        <f aca="false">MAX(0,$B$10-F21)</f>
        <v>0</v>
      </c>
      <c r="H21" s="1" t="n">
        <f aca="false">IF(G21=0,0,G21*D21/$B$9/($B$14*$B$15*$B$16))</f>
        <v>0</v>
      </c>
    </row>
    <row r="22" customFormat="false" ht="15" hidden="false" customHeight="true" outlineLevel="0" collapsed="false">
      <c r="A22" s="1" t="s">
        <v>1300</v>
      </c>
      <c r="B22" s="1" t="n">
        <f aca="false">$B$5*0.7</f>
        <v>90.72</v>
      </c>
      <c r="C22" s="1" t="n">
        <f aca="false">$B$12*$B$13</f>
        <v>54</v>
      </c>
      <c r="D22" s="8" t="n">
        <v>65</v>
      </c>
      <c r="E22" s="1" t="n">
        <f aca="false">MAX(0,$B$8-B22-C22)</f>
        <v>151.705531914894</v>
      </c>
      <c r="F22" s="1" t="n">
        <f aca="false">E22*$B$9/D22</f>
        <v>2.21723469721768</v>
      </c>
      <c r="G22" s="1" t="n">
        <f aca="false">MAX(0,$B$10-F22)</f>
        <v>0</v>
      </c>
      <c r="H22" s="1" t="n">
        <f aca="false">IF(G22=0,0,G22*D22/$B$9/($B$14*$B$15*$B$16))</f>
        <v>0</v>
      </c>
    </row>
    <row r="23" customFormat="false" ht="15" hidden="false" customHeight="true" outlineLevel="0" collapsed="false">
      <c r="A23" s="1" t="s">
        <v>1301</v>
      </c>
      <c r="B23" s="9" t="n">
        <f aca="false">Model!C57</f>
        <v>108.7</v>
      </c>
      <c r="C23" s="1" t="n">
        <f aca="false">$B$12*$B$13</f>
        <v>54</v>
      </c>
      <c r="D23" s="8" t="n">
        <v>65</v>
      </c>
      <c r="E23" s="1" t="n">
        <f aca="false">MAX(0,$B$8-B23-C23)</f>
        <v>133.725531914894</v>
      </c>
      <c r="F23" s="1" t="n">
        <f aca="false">E23*$B$9/D23</f>
        <v>1.95445008183306</v>
      </c>
      <c r="G23" s="1" t="n">
        <f aca="false">MAX(0,$B$10-F23)</f>
        <v>0</v>
      </c>
      <c r="H23" s="1" t="n">
        <f aca="false">IF(G23=0,0,G23*D23/$B$9/($B$14*$B$15*$B$16))</f>
        <v>0</v>
      </c>
    </row>
    <row r="24" customFormat="false" ht="15" hidden="false" customHeight="true" outlineLevel="0" collapsed="false">
      <c r="A24" s="1" t="s">
        <v>1302</v>
      </c>
      <c r="B24" s="1" t="n">
        <f aca="false">Model!C57</f>
        <v>108.7</v>
      </c>
      <c r="C24" s="1" t="n">
        <f aca="false">$B$12*$B$13</f>
        <v>54</v>
      </c>
      <c r="D24" s="8" t="n">
        <v>80</v>
      </c>
      <c r="E24" s="1" t="n">
        <f aca="false">MAX(0,$B$8-B24-C24)</f>
        <v>133.725531914894</v>
      </c>
      <c r="F24" s="1" t="n">
        <f aca="false">E24*$B$9/D24</f>
        <v>1.58799069148936</v>
      </c>
      <c r="G24" s="1" t="n">
        <f aca="false">MAX(0,$B$10-F24)</f>
        <v>0.112009308510638</v>
      </c>
      <c r="H24" s="1" t="n">
        <f aca="false">IF(G24=0,0,G24*D24/$B$9/($B$14*$B$15*$B$16))</f>
        <v>1.04804031354983</v>
      </c>
    </row>
    <row r="25" customFormat="false" ht="15" hidden="false" customHeight="true" outlineLevel="0" collapsed="false">
      <c r="A25" s="1" t="s">
        <v>1303</v>
      </c>
      <c r="B25" s="9" t="n">
        <f aca="false">$B$5</f>
        <v>129.6</v>
      </c>
      <c r="C25" s="1" t="n">
        <f aca="false">$B$12*$B$13</f>
        <v>54</v>
      </c>
      <c r="D25" s="8" t="n">
        <v>65</v>
      </c>
      <c r="E25" s="1" t="n">
        <f aca="false">MAX(0,$B$8-B25-C25)</f>
        <v>112.825531914894</v>
      </c>
      <c r="F25" s="1" t="n">
        <f aca="false">E25*$B$9/D25</f>
        <v>1.64898854337152</v>
      </c>
      <c r="G25" s="1" t="n">
        <f aca="false">MAX(0,$B$10-F25)</f>
        <v>0.0510114566284778</v>
      </c>
      <c r="H25" s="1" t="n">
        <f aca="false">IF(G25=0,0,G25*D25/$B$9/($B$14*$B$15*$B$16))</f>
        <v>0.387806395421177</v>
      </c>
    </row>
    <row r="26" customFormat="false" ht="15" hidden="false" customHeight="true" outlineLevel="0" collapsed="false">
      <c r="A26" s="1" t="s">
        <v>1304</v>
      </c>
      <c r="B26" s="9" t="n">
        <f aca="false">$B$5</f>
        <v>129.6</v>
      </c>
      <c r="C26" s="1" t="n">
        <f aca="false">$B$12*$B$13</f>
        <v>54</v>
      </c>
      <c r="D26" s="8" t="n">
        <v>80</v>
      </c>
      <c r="E26" s="1" t="n">
        <f aca="false">MAX(0,$B$8-B26-C26)</f>
        <v>112.825531914894</v>
      </c>
      <c r="F26" s="1" t="n">
        <f aca="false">E26*$B$9/D26</f>
        <v>1.33980319148936</v>
      </c>
      <c r="G26" s="1" t="n">
        <f aca="false">MAX(0,$B$10-F26)</f>
        <v>0.360196808510638</v>
      </c>
      <c r="H26" s="1" t="n">
        <f aca="false">IF(G26=0,0,G26*D26/$B$9/($B$14*$B$15*$B$16))</f>
        <v>3.37026253577206</v>
      </c>
    </row>
    <row r="27" customFormat="false" ht="15" hidden="false" customHeight="true" outlineLevel="0" collapsed="false">
      <c r="A27" s="1" t="s">
        <v>1305</v>
      </c>
      <c r="B27" s="9" t="n">
        <f aca="false">$B$5</f>
        <v>129.6</v>
      </c>
      <c r="C27" s="1" t="n">
        <f aca="false">$B$12*0.5</f>
        <v>67.5</v>
      </c>
      <c r="D27" s="8" t="n">
        <v>65</v>
      </c>
      <c r="E27" s="1" t="n">
        <f aca="false">MAX(0,$B$8-B27-C27)</f>
        <v>99.3255319148936</v>
      </c>
      <c r="F27" s="1" t="n">
        <f aca="false">E27*$B$9/D27</f>
        <v>1.45168085106383</v>
      </c>
      <c r="G27" s="1" t="n">
        <f aca="false">MAX(0,$B$10-F27)</f>
        <v>0.24831914893617</v>
      </c>
      <c r="H27" s="1" t="n">
        <f aca="false">IF(G27=0,0,G27*D27/$B$9/($B$14*$B$15*$B$16))</f>
        <v>1.88780639542118</v>
      </c>
    </row>
    <row r="28" customFormat="false" ht="15" hidden="false" customHeight="true" outlineLevel="0" collapsed="false">
      <c r="A28" s="1" t="s">
        <v>1306</v>
      </c>
      <c r="B28" s="9" t="n">
        <f aca="false">$B$5</f>
        <v>129.6</v>
      </c>
      <c r="C28" s="1" t="n">
        <f aca="false">$B$12*0.5</f>
        <v>67.5</v>
      </c>
      <c r="D28" s="8" t="n">
        <v>80</v>
      </c>
      <c r="E28" s="1" t="n">
        <f aca="false">MAX(0,$B$8-B28-C28)</f>
        <v>99.3255319148936</v>
      </c>
      <c r="F28" s="1" t="n">
        <f aca="false">E28*$B$9/D28</f>
        <v>1.17949069148936</v>
      </c>
      <c r="G28" s="1" t="n">
        <f aca="false">MAX(0,$B$10-F28)</f>
        <v>0.520509308510638</v>
      </c>
      <c r="H28" s="1" t="n">
        <f aca="false">IF(G28=0,0,G28*D28/$B$9/($B$14*$B$15*$B$16))</f>
        <v>4.87026253577205</v>
      </c>
    </row>
    <row r="29" customFormat="false" ht="15" hidden="false" customHeight="true" outlineLevel="0" collapsed="false">
      <c r="A29" s="1" t="s">
        <v>1307</v>
      </c>
      <c r="B29" s="9" t="n">
        <f aca="false">$B$5</f>
        <v>129.6</v>
      </c>
      <c r="C29" s="1" t="n">
        <v>0</v>
      </c>
      <c r="D29" s="8" t="n">
        <v>80</v>
      </c>
      <c r="E29" s="1" t="n">
        <f aca="false">MAX(0,$B$8-B29-C29)</f>
        <v>166.825531914894</v>
      </c>
      <c r="F29" s="1" t="n">
        <f aca="false">E29*$B$9/D29</f>
        <v>1.98105319148936</v>
      </c>
      <c r="G29" s="1" t="n">
        <f aca="false">MAX(0,$B$10-F29)</f>
        <v>0</v>
      </c>
      <c r="H29" s="1" t="n">
        <f aca="false">IF(G29=0,0,G29*D29/$B$9/($B$14*$B$15*$B$16))</f>
        <v>0</v>
      </c>
    </row>
    <row r="30" customFormat="false" ht="15" hidden="false" customHeight="true" outlineLevel="0" collapsed="false"/>
    <row r="31" customFormat="false" ht="15" hidden="false" customHeight="true" outlineLevel="0" collapsed="false">
      <c r="A31" s="1" t="s">
        <v>1308</v>
      </c>
    </row>
    <row r="32" customFormat="false" ht="15" hidden="false" customHeight="true" outlineLevel="0" collapsed="false">
      <c r="A32" s="1" t="s">
        <v>1309</v>
      </c>
    </row>
    <row r="33" customFormat="false" ht="15" hidden="false" customHeight="true" outlineLevel="0" collapsed="false">
      <c r="A33" s="1" t="s">
        <v>1310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6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48"/>
    <col collapsed="false" customWidth="true" hidden="false" outlineLevel="0" max="6" min="2" style="1" width="14"/>
  </cols>
  <sheetData>
    <row r="1" customFormat="false" ht="15" hidden="false" customHeight="true" outlineLevel="0" collapsed="false">
      <c r="A1" s="10" t="s">
        <v>1311</v>
      </c>
    </row>
    <row r="2" customFormat="false" ht="15" hidden="false" customHeight="true" outlineLevel="0" collapsed="false">
      <c r="A2" s="11" t="s">
        <v>1312</v>
      </c>
    </row>
    <row r="4" customFormat="false" ht="51.75" hidden="false" customHeight="true" outlineLevel="0" collapsed="false">
      <c r="A4" s="12" t="s">
        <v>1313</v>
      </c>
      <c r="B4" s="12" t="s">
        <v>1314</v>
      </c>
      <c r="C4" s="12" t="s">
        <v>1315</v>
      </c>
      <c r="D4" s="12" t="s">
        <v>1316</v>
      </c>
      <c r="E4" s="12" t="s">
        <v>1317</v>
      </c>
      <c r="F4" s="12" t="s">
        <v>1318</v>
      </c>
    </row>
    <row r="5" customFormat="false" ht="15" hidden="false" customHeight="true" outlineLevel="0" collapsed="false">
      <c r="A5" s="13" t="s">
        <v>128</v>
      </c>
      <c r="B5" s="13" t="n">
        <f aca="false">COUNTIFS(Register[Model class],A5,Register[Counted],"Evidenced")+COUNTIFS(Register[Model class],A5,Register[Counted],"Candidate")</f>
        <v>46</v>
      </c>
      <c r="C5" s="14" t="n">
        <v>2</v>
      </c>
      <c r="D5" s="14" t="n">
        <v>42</v>
      </c>
      <c r="E5" s="15" t="n">
        <f aca="false">B5*C5</f>
        <v>92</v>
      </c>
      <c r="F5" s="16" t="n">
        <f aca="false">B5*D5</f>
        <v>1932</v>
      </c>
    </row>
    <row r="6" customFormat="false" ht="15" hidden="false" customHeight="true" outlineLevel="0" collapsed="false">
      <c r="A6" s="13" t="s">
        <v>56</v>
      </c>
      <c r="B6" s="13" t="n">
        <f aca="false">COUNTIFS(Register[Model class],A6,Register[Counted],"Evidenced")+COUNTIFS(Register[Model class],A6,Register[Counted],"Candidate")</f>
        <v>11</v>
      </c>
      <c r="C6" s="14" t="n">
        <v>1</v>
      </c>
      <c r="D6" s="14" t="n">
        <v>22</v>
      </c>
      <c r="E6" s="15" t="n">
        <f aca="false">B6*C6</f>
        <v>11</v>
      </c>
      <c r="F6" s="16" t="n">
        <f aca="false">B6*D6</f>
        <v>242</v>
      </c>
    </row>
    <row r="7" customFormat="false" ht="15" hidden="false" customHeight="true" outlineLevel="0" collapsed="false">
      <c r="A7" s="13" t="s">
        <v>67</v>
      </c>
      <c r="B7" s="13" t="n">
        <f aca="false">COUNTIFS(Register[Model class],A7,Register[Counted],"Evidenced")+COUNTIFS(Register[Model class],A7,Register[Counted],"Candidate")</f>
        <v>33</v>
      </c>
      <c r="C7" s="14" t="n">
        <v>0.7</v>
      </c>
      <c r="D7" s="14" t="n">
        <v>17</v>
      </c>
      <c r="E7" s="15" t="n">
        <f aca="false">B7*C7</f>
        <v>23.1</v>
      </c>
      <c r="F7" s="16" t="n">
        <f aca="false">B7*D7</f>
        <v>561</v>
      </c>
    </row>
    <row r="8" customFormat="false" ht="15" hidden="false" customHeight="true" outlineLevel="0" collapsed="false">
      <c r="A8" s="13" t="s">
        <v>246</v>
      </c>
      <c r="B8" s="13" t="n">
        <f aca="false">COUNTIFS(Register[Model class],A8,Register[Counted],"Evidenced")+COUNTIFS(Register[Model class],A8,Register[Counted],"Candidate")</f>
        <v>7</v>
      </c>
      <c r="C8" s="14" t="n">
        <v>0.5</v>
      </c>
      <c r="D8" s="14" t="n">
        <v>13</v>
      </c>
      <c r="E8" s="15" t="n">
        <f aca="false">B8*C8</f>
        <v>3.5</v>
      </c>
      <c r="F8" s="16" t="n">
        <f aca="false">B8*D8</f>
        <v>91</v>
      </c>
    </row>
    <row r="9" customFormat="false" ht="15" hidden="false" customHeight="true" outlineLevel="0" collapsed="false">
      <c r="A9" s="13" t="s">
        <v>47</v>
      </c>
      <c r="B9" s="13" t="n">
        <f aca="false">COUNTIFS(Register[Model class],A9,Register[Counted],"Evidenced")+COUNTIFS(Register[Model class],A9,Register[Counted],"Candidate")</f>
        <v>86</v>
      </c>
      <c r="C9" s="14" t="n">
        <v>0.3</v>
      </c>
      <c r="D9" s="14" t="n">
        <v>9</v>
      </c>
      <c r="E9" s="15" t="n">
        <f aca="false">B9*C9</f>
        <v>25.8</v>
      </c>
      <c r="F9" s="16" t="n">
        <f aca="false">B9*D9</f>
        <v>774</v>
      </c>
    </row>
    <row r="10" customFormat="false" ht="15" hidden="false" customHeight="true" outlineLevel="0" collapsed="false">
      <c r="A10" s="13" t="s">
        <v>98</v>
      </c>
      <c r="B10" s="13" t="n">
        <f aca="false">COUNTIFS(Register[Model class],A10,Register[Counted],"Evidenced")+COUNTIFS(Register[Model class],A10,Register[Counted],"Candidate")</f>
        <v>5</v>
      </c>
      <c r="C10" s="14" t="n">
        <v>0</v>
      </c>
      <c r="D10" s="14" t="n">
        <v>10.5</v>
      </c>
      <c r="E10" s="15" t="n">
        <f aca="false">B10*C10</f>
        <v>0</v>
      </c>
      <c r="F10" s="16" t="n">
        <f aca="false">B10*D10</f>
        <v>52.5</v>
      </c>
    </row>
    <row r="11" customFormat="false" ht="15" hidden="false" customHeight="true" outlineLevel="0" collapsed="false">
      <c r="A11" s="17" t="s">
        <v>1319</v>
      </c>
      <c r="B11" s="13" t="n">
        <f aca="false">SUM(B5:B10)</f>
        <v>188</v>
      </c>
      <c r="E11" s="15" t="n">
        <f aca="false">SUM(E5:E10)</f>
        <v>155.4</v>
      </c>
      <c r="F11" s="16" t="n">
        <f aca="false">SUM(F5:F10)</f>
        <v>3652.5</v>
      </c>
    </row>
    <row r="12" customFormat="false" ht="15" hidden="false" customHeight="true" outlineLevel="0" collapsed="false">
      <c r="A12" s="13" t="s">
        <v>1320</v>
      </c>
      <c r="B12" s="15" t="n">
        <f aca="false">SUM(E5:E8)</f>
        <v>129.6</v>
      </c>
    </row>
    <row r="13" customFormat="false" ht="15" hidden="false" customHeight="true" outlineLevel="0" collapsed="false">
      <c r="A13" s="13" t="s">
        <v>1321</v>
      </c>
      <c r="B13" s="15" t="n">
        <f aca="false">E9</f>
        <v>25.8</v>
      </c>
    </row>
    <row r="14" customFormat="false" ht="15" hidden="false" customHeight="true" outlineLevel="0" collapsed="false">
      <c r="A14" s="13" t="s">
        <v>1322</v>
      </c>
      <c r="B14" s="18" t="n">
        <v>0.95</v>
      </c>
    </row>
    <row r="16" customFormat="false" ht="15" hidden="false" customHeight="true" outlineLevel="0" collapsed="false">
      <c r="A16" s="17" t="s">
        <v>1323</v>
      </c>
    </row>
    <row r="17" customFormat="false" ht="15" hidden="false" customHeight="true" outlineLevel="0" collapsed="false">
      <c r="A17" s="19"/>
      <c r="B17" s="19" t="s">
        <v>124</v>
      </c>
      <c r="C17" s="19" t="s">
        <v>1324</v>
      </c>
      <c r="D17" s="19" t="s">
        <v>94</v>
      </c>
    </row>
    <row r="18" customFormat="false" ht="15" hidden="false" customHeight="true" outlineLevel="0" collapsed="false">
      <c r="A18" s="13" t="s">
        <v>1325</v>
      </c>
      <c r="B18" s="18" t="n">
        <v>0.5</v>
      </c>
      <c r="C18" s="18" t="n">
        <v>0.7</v>
      </c>
      <c r="D18" s="18" t="n">
        <v>0.85</v>
      </c>
    </row>
    <row r="19" customFormat="false" ht="15" hidden="false" customHeight="true" outlineLevel="0" collapsed="false">
      <c r="A19" s="13" t="s">
        <v>1326</v>
      </c>
      <c r="B19" s="18" t="n">
        <v>0.25</v>
      </c>
      <c r="C19" s="18" t="n">
        <v>0.4</v>
      </c>
      <c r="D19" s="18" t="n">
        <v>0.55</v>
      </c>
    </row>
    <row r="20" customFormat="false" ht="15" hidden="false" customHeight="true" outlineLevel="0" collapsed="false">
      <c r="A20" s="13" t="s">
        <v>1327</v>
      </c>
      <c r="B20" s="20" t="n">
        <v>75</v>
      </c>
      <c r="C20" s="20" t="n">
        <v>85</v>
      </c>
      <c r="D20" s="20" t="n">
        <v>100</v>
      </c>
    </row>
    <row r="21" customFormat="false" ht="15" hidden="false" customHeight="true" outlineLevel="0" collapsed="false">
      <c r="A21" s="13" t="s">
        <v>1328</v>
      </c>
      <c r="B21" s="20" t="n">
        <v>60</v>
      </c>
      <c r="C21" s="20" t="n">
        <v>70</v>
      </c>
      <c r="D21" s="20" t="n">
        <v>85</v>
      </c>
    </row>
    <row r="22" customFormat="false" ht="15" hidden="false" customHeight="true" outlineLevel="0" collapsed="false">
      <c r="A22" s="13" t="s">
        <v>1329</v>
      </c>
      <c r="B22" s="20" t="n">
        <v>250</v>
      </c>
      <c r="C22" s="20" t="n">
        <v>350</v>
      </c>
      <c r="D22" s="20" t="n">
        <v>450</v>
      </c>
    </row>
    <row r="23" customFormat="false" ht="15" hidden="false" customHeight="true" outlineLevel="0" collapsed="false">
      <c r="A23" s="13" t="s">
        <v>1330</v>
      </c>
      <c r="B23" s="18" t="n">
        <v>0.85</v>
      </c>
      <c r="C23" s="18" t="n">
        <v>0.9</v>
      </c>
      <c r="D23" s="18" t="n">
        <v>0.95</v>
      </c>
    </row>
    <row r="24" customFormat="false" ht="15" hidden="false" customHeight="true" outlineLevel="0" collapsed="false">
      <c r="A24" s="13" t="s">
        <v>1331</v>
      </c>
      <c r="B24" s="20" t="n">
        <v>35</v>
      </c>
      <c r="C24" s="20" t="n">
        <v>18</v>
      </c>
      <c r="D24" s="20" t="n">
        <v>10</v>
      </c>
    </row>
    <row r="26" customFormat="false" ht="15" hidden="false" customHeight="true" outlineLevel="0" collapsed="false">
      <c r="A26" s="17" t="s">
        <v>1332</v>
      </c>
    </row>
    <row r="27" customFormat="false" ht="15" hidden="false" customHeight="true" outlineLevel="0" collapsed="false">
      <c r="A27" s="19"/>
      <c r="B27" s="19" t="s">
        <v>124</v>
      </c>
      <c r="C27" s="19" t="s">
        <v>1324</v>
      </c>
      <c r="D27" s="19" t="s">
        <v>94</v>
      </c>
    </row>
    <row r="28" customFormat="false" ht="15" hidden="false" customHeight="true" outlineLevel="0" collapsed="false">
      <c r="A28" s="21" t="s">
        <v>1333</v>
      </c>
      <c r="B28" s="15" t="n">
        <f aca="false">$B$11*B18</f>
        <v>94</v>
      </c>
      <c r="C28" s="15" t="n">
        <f aca="false">$B$11*C18</f>
        <v>131.6</v>
      </c>
      <c r="D28" s="15" t="n">
        <f aca="false">$B$11*D18</f>
        <v>159.8</v>
      </c>
    </row>
    <row r="29" customFormat="false" ht="15" hidden="false" customHeight="true" outlineLevel="0" collapsed="false">
      <c r="A29" s="21" t="s">
        <v>1334</v>
      </c>
      <c r="B29" s="15" t="n">
        <f aca="false">$B$12*B18*B19*$B$14</f>
        <v>15.39</v>
      </c>
      <c r="C29" s="15" t="n">
        <f aca="false">$B$12*C18*C19*$B$14</f>
        <v>34.4736</v>
      </c>
      <c r="D29" s="15" t="n">
        <f aca="false">$B$12*D18*D19*$B$14</f>
        <v>57.5586</v>
      </c>
    </row>
    <row r="30" customFormat="false" ht="15" hidden="false" customHeight="true" outlineLevel="0" collapsed="false">
      <c r="A30" s="21" t="s">
        <v>1335</v>
      </c>
      <c r="B30" s="15" t="n">
        <f aca="false">$B$13*B18*B19*$B$14</f>
        <v>3.06375</v>
      </c>
      <c r="C30" s="15" t="n">
        <f aca="false">$B$13*C18*C19*$B$14</f>
        <v>6.8628</v>
      </c>
      <c r="D30" s="15" t="n">
        <f aca="false">$B$13*D18*D19*$B$14</f>
        <v>11.458425</v>
      </c>
    </row>
    <row r="31" customFormat="false" ht="15" hidden="false" customHeight="true" outlineLevel="0" collapsed="false">
      <c r="A31" s="21" t="s">
        <v>1336</v>
      </c>
      <c r="B31" s="22" t="n">
        <f aca="false">B29*B20/1000</f>
        <v>1.15425</v>
      </c>
      <c r="C31" s="22" t="n">
        <f aca="false">C29*C20/1000</f>
        <v>2.930256</v>
      </c>
      <c r="D31" s="22" t="n">
        <f aca="false">D29*D20/1000</f>
        <v>5.75586</v>
      </c>
    </row>
    <row r="32" customFormat="false" ht="15" hidden="false" customHeight="true" outlineLevel="0" collapsed="false">
      <c r="A32" s="21" t="s">
        <v>1337</v>
      </c>
      <c r="B32" s="22" t="n">
        <f aca="false">B30*B21/1000</f>
        <v>0.183825</v>
      </c>
      <c r="C32" s="22" t="n">
        <f aca="false">C30*C21/1000</f>
        <v>0.480396</v>
      </c>
      <c r="D32" s="22" t="n">
        <f aca="false">D30*D21/1000</f>
        <v>0.973966125</v>
      </c>
    </row>
    <row r="33" customFormat="false" ht="15" hidden="false" customHeight="true" outlineLevel="0" collapsed="false">
      <c r="A33" s="21" t="s">
        <v>1338</v>
      </c>
      <c r="B33" s="22" t="n">
        <f aca="false">B31+B32</f>
        <v>1.338075</v>
      </c>
      <c r="C33" s="22" t="n">
        <f aca="false">C31+C32</f>
        <v>3.410652</v>
      </c>
      <c r="D33" s="22" t="n">
        <f aca="false">D31+D32</f>
        <v>6.729826125</v>
      </c>
    </row>
    <row r="34" customFormat="false" ht="15" hidden="false" customHeight="true" outlineLevel="0" collapsed="false">
      <c r="A34" s="21" t="s">
        <v>1339</v>
      </c>
      <c r="B34" s="22" t="n">
        <f aca="false">$F$11/1000*B18*B23*B22/1000</f>
        <v>0.388078125</v>
      </c>
      <c r="C34" s="22" t="n">
        <f aca="false">$F$11/1000*C18*C23*C22/1000</f>
        <v>0.80537625</v>
      </c>
      <c r="D34" s="22" t="n">
        <f aca="false">$F$11/1000*D18*D23*D22/1000</f>
        <v>1.3272271875</v>
      </c>
    </row>
    <row r="35" customFormat="false" ht="15" hidden="false" customHeight="true" outlineLevel="0" collapsed="false">
      <c r="A35" s="21" t="s">
        <v>1340</v>
      </c>
      <c r="B35" s="22" t="n">
        <f aca="false">B28*B24/1000</f>
        <v>3.29</v>
      </c>
      <c r="C35" s="22" t="n">
        <f aca="false">C28*C24/1000</f>
        <v>2.3688</v>
      </c>
      <c r="D35" s="22" t="n">
        <f aca="false">D28*D24/1000</f>
        <v>1.598</v>
      </c>
    </row>
    <row r="36" customFormat="false" ht="15" hidden="false" customHeight="true" outlineLevel="0" collapsed="false">
      <c r="A36" s="17" t="s">
        <v>1341</v>
      </c>
      <c r="B36" s="22" t="n">
        <f aca="false">B33+B34-B35</f>
        <v>-1.563846875</v>
      </c>
      <c r="C36" s="22" t="n">
        <f aca="false">C33+C34-C35</f>
        <v>1.84722825</v>
      </c>
      <c r="D36" s="22" t="n">
        <f aca="false">D33+D34-D35</f>
        <v>6.4590533125</v>
      </c>
    </row>
    <row r="38" customFormat="false" ht="15" hidden="false" customHeight="true" outlineLevel="0" collapsed="false">
      <c r="A38" s="17" t="s">
        <v>1342</v>
      </c>
    </row>
    <row r="39" customFormat="false" ht="15" hidden="false" customHeight="true" outlineLevel="0" collapsed="false">
      <c r="A39" s="13" t="s">
        <v>1343</v>
      </c>
      <c r="C39" s="22" t="n">
        <f aca="false">C33+C34*C19-C35*C19</f>
        <v>2.7852825</v>
      </c>
    </row>
    <row r="40" customFormat="false" ht="15" hidden="false" customHeight="true" outlineLevel="0" collapsed="false">
      <c r="A40" s="13" t="s">
        <v>1344</v>
      </c>
      <c r="C40" s="22" t="n">
        <f aca="false">(C33+C34)*0.7-C35</f>
        <v>0.582419775</v>
      </c>
    </row>
    <row r="41" customFormat="false" ht="15" hidden="false" customHeight="true" outlineLevel="0" collapsed="false">
      <c r="A41" s="13" t="s">
        <v>1345</v>
      </c>
      <c r="C41" s="22" t="n">
        <f aca="false">C33+C34-C28*47/1000</f>
        <v>-1.96917175</v>
      </c>
    </row>
    <row r="42" customFormat="false" ht="15" hidden="false" customHeight="true" outlineLevel="0" collapsed="false">
      <c r="A42" s="13" t="s">
        <v>1346</v>
      </c>
      <c r="C42" s="22" t="n">
        <f aca="false">(C33+C34)/C28*1000</f>
        <v>32.0366888297872</v>
      </c>
    </row>
    <row r="43" customFormat="false" ht="15" hidden="false" customHeight="true" outlineLevel="0" collapsed="false">
      <c r="A43" s="13" t="s">
        <v>1347</v>
      </c>
      <c r="C43" s="23" t="n">
        <f aca="false">(C35-C34)/(C33/C19)</f>
        <v>0.183357756815999</v>
      </c>
    </row>
    <row r="44" customFormat="false" ht="15" hidden="false" customHeight="true" outlineLevel="0" collapsed="false">
      <c r="A44" s="1" t="s">
        <v>1348</v>
      </c>
      <c r="C44" s="1" t="n">
        <f aca="false">C29*110/1000+C30*95/1000+C34-C35</f>
        <v>2.88063825</v>
      </c>
      <c r="D44" s="1" t="s">
        <v>1349</v>
      </c>
    </row>
    <row r="45" customFormat="false" ht="15" hidden="false" customHeight="true" outlineLevel="0" collapsed="false">
      <c r="A45" s="17" t="s">
        <v>1350</v>
      </c>
    </row>
    <row r="46" customFormat="false" ht="15" hidden="false" customHeight="true" outlineLevel="0" collapsed="false">
      <c r="A46" s="13" t="s">
        <v>1351</v>
      </c>
      <c r="C46" s="22" t="n">
        <f aca="false">C32+C34</f>
        <v>1.28577225</v>
      </c>
    </row>
    <row r="47" customFormat="false" ht="15" hidden="false" customHeight="true" outlineLevel="0" collapsed="false">
      <c r="A47" s="13" t="s">
        <v>1352</v>
      </c>
      <c r="C47" s="15" t="n">
        <f aca="false">MAX(0,C35-C46)/C20*1000</f>
        <v>12.7415029411765</v>
      </c>
    </row>
    <row r="48" customFormat="false" ht="15" hidden="false" customHeight="true" outlineLevel="0" collapsed="false">
      <c r="A48" s="13" t="s">
        <v>1353</v>
      </c>
      <c r="C48" s="15" t="n">
        <f aca="false">C29-C47</f>
        <v>21.7320970588235</v>
      </c>
    </row>
    <row r="49" customFormat="false" ht="15" hidden="false" customHeight="true" outlineLevel="0" collapsed="false">
      <c r="A49" s="13" t="s">
        <v>1354</v>
      </c>
      <c r="C49" s="22" t="n">
        <f aca="false">C48/2*C20/1000</f>
        <v>0.923614125</v>
      </c>
    </row>
    <row r="50" customFormat="false" ht="15" hidden="false" customHeight="true" outlineLevel="0" collapsed="false">
      <c r="A50" s="13" t="s">
        <v>1355</v>
      </c>
      <c r="C50" s="15" t="n">
        <f aca="false">C48/2</f>
        <v>10.8660485294118</v>
      </c>
    </row>
    <row r="52" customFormat="false" ht="15" hidden="false" customHeight="true" outlineLevel="0" collapsed="false">
      <c r="A52" s="11" t="s">
        <v>1356</v>
      </c>
    </row>
    <row r="54" customFormat="false" ht="15" hidden="false" customHeight="true" outlineLevel="0" collapsed="false">
      <c r="A54" s="7" t="s">
        <v>1357</v>
      </c>
    </row>
    <row r="55" customFormat="false" ht="15" hidden="false" customHeight="true" outlineLevel="0" collapsed="false">
      <c r="A55" s="7" t="s">
        <v>1358</v>
      </c>
      <c r="B55" s="7" t="s">
        <v>1359</v>
      </c>
      <c r="C55" s="7" t="s">
        <v>1360</v>
      </c>
      <c r="D55" s="7" t="s">
        <v>1361</v>
      </c>
      <c r="E55" s="7" t="s">
        <v>1318</v>
      </c>
      <c r="F55" s="7" t="s">
        <v>1362</v>
      </c>
      <c r="G55" s="7" t="s">
        <v>1363</v>
      </c>
      <c r="H55" s="7" t="s">
        <v>1364</v>
      </c>
    </row>
    <row r="56" customFormat="false" ht="15" hidden="false" customHeight="true" outlineLevel="0" collapsed="false">
      <c r="A56" s="1" t="s">
        <v>1365</v>
      </c>
      <c r="B56" s="1" t="n">
        <f aca="false">(COUNTIFS(Register[Model class],A5,Register[Counted],"Evidenced")+COUNTIFS(Register[Model class],A5,Register[Counted],"Candidate"))+(COUNTIFS(Register[Model class],A6,Register[Counted],"Evidenced")+COUNTIFS(Register[Model class],A6,Register[Counted],"Candidate"))+(COUNTIFS(Register[Model class],A7,Register[Counted],"Evidenced")+COUNTIFS(Register[Model class],A7,Register[Counted],"Candidate"))+(COUNTIFS(Register[Model class],A8,Register[Counted],"Evidenced")+COUNTIFS(Register[Model class],A8,Register[Counted],"Candidate"))+(COUNTIFS(Register[Model class],A9,Register[Counted],"Evidenced")+COUNTIFS(Register[Model class],A9,Register[Counted],"Candidate"))+(COUNTIFS(Register[Model class],A10,Register[Counted],"Evidenced")+COUNTIFS(Register[Model class],A10,Register[Counted],"Candidate"))</f>
        <v>188</v>
      </c>
      <c r="C56" s="1" t="n">
        <f aca="false">(COUNTIFS(Register[Model class],A5,Register[Counted],"Evidenced")+COUNTIFS(Register[Model class],A5,Register[Counted],"Candidate"))*$C$5+(COUNTIFS(Register[Model class],A6,Register[Counted],"Evidenced")+COUNTIFS(Register[Model class],A6,Register[Counted],"Candidate"))*$C$6+(COUNTIFS(Register[Model class],A7,Register[Counted],"Evidenced")+COUNTIFS(Register[Model class],A7,Register[Counted],"Candidate"))*$C$7+(COUNTIFS(Register[Model class],A8,Register[Counted],"Evidenced")+COUNTIFS(Register[Model class],A8,Register[Counted],"Candidate"))*$C$8</f>
        <v>129.6</v>
      </c>
      <c r="D56" s="1" t="n">
        <f aca="false">(COUNTIFS(Register[Model class],A9,Register[Counted],"Evidenced")+COUNTIFS(Register[Model class],A9,Register[Counted],"Candidate"))*$C$9</f>
        <v>25.8</v>
      </c>
      <c r="E56" s="1" t="n">
        <f aca="false">(COUNTIFS(Register[Model class],A5,Register[Counted],"Evidenced")+COUNTIFS(Register[Model class],A5,Register[Counted],"Candidate"))*$D$5+(COUNTIFS(Register[Model class],A6,Register[Counted],"Evidenced")+COUNTIFS(Register[Model class],A6,Register[Counted],"Candidate"))*$D$6+(COUNTIFS(Register[Model class],A7,Register[Counted],"Evidenced")+COUNTIFS(Register[Model class],A7,Register[Counted],"Candidate"))*$D$7+(COUNTIFS(Register[Model class],A8,Register[Counted],"Evidenced")+COUNTIFS(Register[Model class],A8,Register[Counted],"Candidate"))*$D$8+(COUNTIFS(Register[Model class],A9,Register[Counted],"Evidenced")+COUNTIFS(Register[Model class],A9,Register[Counted],"Candidate"))*$D$9+(COUNTIFS(Register[Model class],A10,Register[Counted],"Evidenced")+COUNTIFS(Register[Model class],A10,Register[Counted],"Candidate"))*$D$10</f>
        <v>3652.5</v>
      </c>
      <c r="F56" s="1" t="n">
        <f aca="false">$C56*B$18*B$19*$B$14*B$20/1000+$D56*B$18*B$19*$B$14*B$21/1000+$E56/1000*B$18*B$23*B$22/1000-$B56*B$18*B$24/1000</f>
        <v>-1.563846875</v>
      </c>
      <c r="G56" s="1" t="n">
        <f aca="false">$C56*C$18*C$19*$B$14*C$20/1000+$D56*C$18*C$19*$B$14*C$21/1000+$E56/1000*C$18*C$23*C$22/1000-$B56*C$18*C$24/1000</f>
        <v>1.84722825</v>
      </c>
      <c r="H56" s="1" t="n">
        <f aca="false">$C56*D$18*D$19*$B$14*D$20/1000+$D56*D$18*D$19*$B$14*D$21/1000+$E56/1000*D$18*D$23*D$22/1000-$B56*D$18*D$24/1000</f>
        <v>6.4590533125</v>
      </c>
    </row>
    <row r="57" customFormat="false" ht="15" hidden="false" customHeight="true" outlineLevel="0" collapsed="false">
      <c r="A57" s="1" t="s">
        <v>1366</v>
      </c>
      <c r="B57" s="1" t="n">
        <f aca="false">(COUNTIFS(Register[Model class],A5,Register[Counted],"Evidenced")+COUNTIFS(Register[Model class],A5,Register[Counted],"Candidate",Register[Flag state runs a genuine registry],"No"))+(COUNTIFS(Register[Model class],A6,Register[Counted],"Evidenced")+COUNTIFS(Register[Model class],A6,Register[Counted],"Candidate",Register[Flag state runs a genuine registry],"No"))+(COUNTIFS(Register[Model class],A7,Register[Counted],"Evidenced")+COUNTIFS(Register[Model class],A7,Register[Counted],"Candidate",Register[Flag state runs a genuine registry],"No"))+(COUNTIFS(Register[Model class],A8,Register[Counted],"Evidenced")+COUNTIFS(Register[Model class],A8,Register[Counted],"Candidate",Register[Flag state runs a genuine registry],"No"))+(COUNTIFS(Register[Model class],A9,Register[Counted],"Evidenced")+COUNTIFS(Register[Model class],A9,Register[Counted],"Candidate",Register[Flag state runs a genuine registry],"No"))+(COUNTIFS(Register[Model class],A10,Register[Counted],"Evidenced")+COUNTIFS(Register[Model class],A10,Register[Counted],"Candidate",Register[Flag state runs a genuine registry],"No"))</f>
        <v>156</v>
      </c>
      <c r="C57" s="1" t="n">
        <f aca="false">(COUNTIFS(Register[Model class],A5,Register[Counted],"Evidenced")+COUNTIFS(Register[Model class],A5,Register[Counted],"Candidate",Register[Flag state runs a genuine registry],"No"))*$C$5+(COUNTIFS(Register[Model class],A6,Register[Counted],"Evidenced")+COUNTIFS(Register[Model class],A6,Register[Counted],"Candidate",Register[Flag state runs a genuine registry],"No"))*$C$6+(COUNTIFS(Register[Model class],A7,Register[Counted],"Evidenced")+COUNTIFS(Register[Model class],A7,Register[Counted],"Candidate",Register[Flag state runs a genuine registry],"No"))*$C$7+(COUNTIFS(Register[Model class],A8,Register[Counted],"Evidenced")+COUNTIFS(Register[Model class],A8,Register[Counted],"Candidate",Register[Flag state runs a genuine registry],"No"))*$C$8</f>
        <v>108.7</v>
      </c>
      <c r="D57" s="1" t="n">
        <f aca="false">(COUNTIFS(Register[Model class],A9,Register[Counted],"Evidenced")+COUNTIFS(Register[Model class],A9,Register[Counted],"Candidate",Register[Flag state runs a genuine registry],"No"))*$C$9</f>
        <v>20.1</v>
      </c>
      <c r="E57" s="1" t="n">
        <f aca="false">(COUNTIFS(Register[Model class],A5,Register[Counted],"Evidenced")+COUNTIFS(Register[Model class],A5,Register[Counted],"Candidate",Register[Flag state runs a genuine registry],"No"))*$D$5+(COUNTIFS(Register[Model class],A6,Register[Counted],"Evidenced")+COUNTIFS(Register[Model class],A6,Register[Counted],"Candidate",Register[Flag state runs a genuine registry],"No"))*$D$6+(COUNTIFS(Register[Model class],A7,Register[Counted],"Evidenced")+COUNTIFS(Register[Model class],A7,Register[Counted],"Candidate",Register[Flag state runs a genuine registry],"No"))*$D$7+(COUNTIFS(Register[Model class],A8,Register[Counted],"Evidenced")+COUNTIFS(Register[Model class],A8,Register[Counted],"Candidate",Register[Flag state runs a genuine registry],"No"))*$D$8+(COUNTIFS(Register[Model class],A9,Register[Counted],"Evidenced")+COUNTIFS(Register[Model class],A9,Register[Counted],"Candidate",Register[Flag state runs a genuine registry],"No"))*$D$9+(COUNTIFS(Register[Model class],A10,Register[Counted],"Evidenced")+COUNTIFS(Register[Model class],A10,Register[Counted],"Candidate",Register[Flag state runs a genuine registry],"No"))*$D$10</f>
        <v>3034.5</v>
      </c>
      <c r="F57" s="1" t="n">
        <f aca="false">$C57*B$18*B$19*$B$14*B$20/1000+$D57*B$18*B$19*$B$14*B$21/1000+$E57/1000*B$18*B$23*B$22/1000-$B57*B$18*B$24/1000</f>
        <v>-1.2962625</v>
      </c>
      <c r="G57" s="1" t="n">
        <f aca="false">$C57*C$18*C$19*$B$14*C$20/1000+$D57*C$18*C$19*$B$14*C$21/1000+$E57/1000*C$18*C$23*C$22/1000-$B57*C$18*C$24/1000</f>
        <v>1.53547625</v>
      </c>
      <c r="H57" s="1" t="n">
        <f aca="false">$C57*D$18*D$19*$B$14*D$20/1000+$D57*D$18*D$19*$B$14*D$21/1000+$E57/1000*D$18*D$23*D$22/1000-$B57*D$18*D$24/1000</f>
        <v>5.36308775</v>
      </c>
    </row>
    <row r="58" customFormat="false" ht="15" hidden="false" customHeight="true" outlineLevel="0" collapsed="false">
      <c r="A58" s="1" t="s">
        <v>1367</v>
      </c>
      <c r="B58" s="1" t="n">
        <f aca="false">COUNTIFS(Register[Model class],A5,Register[Counted],"Evidenced")+COUNTIFS(Register[Model class],A6,Register[Counted],"Evidenced")+COUNTIFS(Register[Model class],A7,Register[Counted],"Evidenced")+COUNTIFS(Register[Model class],A8,Register[Counted],"Evidenced")+COUNTIFS(Register[Model class],A9,Register[Counted],"Evidenced")+COUNTIFS(Register[Model class],A10,Register[Counted],"Evidenced")</f>
        <v>91</v>
      </c>
      <c r="C58" s="1" t="n">
        <f aca="false">COUNTIFS(Register[Model class],A5,Register[Counted],"Evidenced")*$C$5+COUNTIFS(Register[Model class],A6,Register[Counted],"Evidenced")*$C$6+COUNTIFS(Register[Model class],A7,Register[Counted],"Evidenced")*$C$7+COUNTIFS(Register[Model class],A8,Register[Counted],"Evidenced")*$C$8</f>
        <v>70.1</v>
      </c>
      <c r="D58" s="1" t="n">
        <f aca="false">COUNTIFS(Register[Model class],A9,Register[Counted],"Evidenced")*$C$9</f>
        <v>9.3</v>
      </c>
      <c r="E58" s="1" t="n">
        <f aca="false">COUNTIFS(Register[Model class],A5,Register[Counted],"Evidenced")*$D$5+COUNTIFS(Register[Model class],A6,Register[Counted],"Evidenced")*$D$6+COUNTIFS(Register[Model class],A7,Register[Counted],"Evidenced")*$D$7+COUNTIFS(Register[Model class],A8,Register[Counted],"Evidenced")*$D$8+COUNTIFS(Register[Model class],A9,Register[Counted],"Evidenced")*$D$9+COUNTIFS(Register[Model class],A10,Register[Counted],"Evidenced")*$D$10</f>
        <v>1845</v>
      </c>
      <c r="F58" s="1" t="n">
        <f aca="false">$C58*B$18*B$19*$B$14*B$20/1000+$D58*B$18*B$19*$B$14*B$21/1000+$E58/1000*B$18*B$23*B$22/1000-$B58*B$18*B$24/1000</f>
        <v>-0.705878125</v>
      </c>
      <c r="G58" s="1" t="n">
        <f aca="false">$C58*C$18*C$19*$B$14*C$20/1000+$D58*C$18*C$19*$B$14*C$21/1000+$E58/1000*C$18*C$23*C$22/1000-$B58*C$18*C$24/1000</f>
        <v>1.0183495</v>
      </c>
      <c r="H58" s="1" t="n">
        <f aca="false">$C58*D$18*D$19*$B$14*D$20/1000+$D58*D$18*D$19*$B$14*D$21/1000+$E58/1000*D$18*D$23*D$22/1000-$B58*D$18*D$24/1000</f>
        <v>3.3613239375</v>
      </c>
    </row>
    <row r="60" customFormat="false" ht="15" hidden="false" customHeight="true" outlineLevel="0" collapsed="false">
      <c r="A60" s="1" t="s">
        <v>1368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D1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1" width="16"/>
    <col collapsed="false" customWidth="true" hidden="false" outlineLevel="0" max="2" min="2" style="1" width="12"/>
    <col collapsed="false" customWidth="true" hidden="false" outlineLevel="0" max="3" min="3" style="1" width="70"/>
    <col collapsed="false" customWidth="true" hidden="false" outlineLevel="0" max="4" min="4" style="1" width="24"/>
  </cols>
  <sheetData>
    <row r="1" customFormat="false" ht="15" hidden="false" customHeight="true" outlineLevel="0" collapsed="false">
      <c r="A1" s="4" t="s">
        <v>1369</v>
      </c>
      <c r="B1" s="4" t="s">
        <v>11</v>
      </c>
      <c r="C1" s="4" t="s">
        <v>1370</v>
      </c>
      <c r="D1" s="4" t="s">
        <v>1371</v>
      </c>
    </row>
    <row r="2" customFormat="false" ht="23.25" hidden="false" customHeight="true" outlineLevel="0" collapsed="false">
      <c r="A2" s="24" t="s">
        <v>1036</v>
      </c>
      <c r="B2" s="24" t="s">
        <v>1038</v>
      </c>
      <c r="C2" s="24" t="s">
        <v>1372</v>
      </c>
      <c r="D2" s="24" t="s">
        <v>1373</v>
      </c>
    </row>
    <row r="3" customFormat="false" ht="23.25" hidden="false" customHeight="true" outlineLevel="0" collapsed="false">
      <c r="A3" s="24" t="s">
        <v>934</v>
      </c>
      <c r="B3" s="24" t="s">
        <v>936</v>
      </c>
      <c r="C3" s="24" t="s">
        <v>1374</v>
      </c>
      <c r="D3" s="24" t="s">
        <v>1375</v>
      </c>
    </row>
    <row r="4" customFormat="false" ht="23.25" hidden="false" customHeight="true" outlineLevel="0" collapsed="false">
      <c r="A4" s="24" t="s">
        <v>421</v>
      </c>
      <c r="B4" s="24" t="s">
        <v>423</v>
      </c>
      <c r="C4" s="24" t="s">
        <v>1376</v>
      </c>
      <c r="D4" s="24" t="s">
        <v>1375</v>
      </c>
    </row>
    <row r="5" customFormat="false" ht="23.25" hidden="false" customHeight="true" outlineLevel="0" collapsed="false">
      <c r="A5" s="24" t="s">
        <v>536</v>
      </c>
      <c r="B5" s="24" t="s">
        <v>538</v>
      </c>
      <c r="C5" s="24" t="s">
        <v>1377</v>
      </c>
      <c r="D5" s="24" t="s">
        <v>1378</v>
      </c>
    </row>
    <row r="6" customFormat="false" ht="15" hidden="false" customHeight="true" outlineLevel="0" collapsed="false">
      <c r="A6" s="24"/>
      <c r="B6" s="24"/>
      <c r="C6" s="24"/>
      <c r="D6" s="24"/>
    </row>
    <row r="7" customFormat="false" ht="23.25" hidden="false" customHeight="true" outlineLevel="0" collapsed="false">
      <c r="A7" s="24" t="s">
        <v>1379</v>
      </c>
      <c r="B7" s="24"/>
      <c r="C7" s="24" t="s">
        <v>1380</v>
      </c>
      <c r="D7" s="24"/>
    </row>
    <row r="9" customFormat="false" ht="15" hidden="false" customHeight="true" outlineLevel="0" collapsed="false">
      <c r="A9" s="1" t="s">
        <v>1381</v>
      </c>
      <c r="B9" s="1" t="s">
        <v>1382</v>
      </c>
    </row>
    <row r="10" customFormat="false" ht="15" hidden="false" customHeight="true" outlineLevel="0" collapsed="false">
      <c r="A10" s="1" t="s">
        <v>1383</v>
      </c>
      <c r="B10" s="1" t="s">
        <v>1384</v>
      </c>
    </row>
    <row r="12" customFormat="false" ht="15" hidden="false" customHeight="false" outlineLevel="0" collapsed="false">
      <c r="A12" s="1" t="s">
        <v>1385</v>
      </c>
      <c r="B12" s="1" t="s">
        <v>1386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2026-10-12T07:25:52Z</dcterms:created>
  <dc:creator>openpyxl</dc:creator>
  <dc:description/>
  <dc:language>en-US</dc:language>
  <cp:lastModifiedBy/>
  <dcterms:modified xsi:type="dcterms:W3CDTF">2026-11-03T16:00:24Z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