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arts List" sheetId="1" state="visible" r:id="rId3"/>
    <sheet name="Energy Budget" sheetId="2" state="visible" r:id="rId4"/>
    <sheet name="Compliance"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<sst xmlns="http://schemas.openxmlformats.org/spreadsheetml/2006/main" count="257" uniqueCount="208">
  <si>
    <t xml:space="preserve">Solar-Hop Design A: Quadcopter. Parts List (allied-sourced)</t>
  </si>
  <si>
    <t xml:space="preserve">Four-rotor, 650 mm class, 6S Li-ion. Flies a pre-loaded route with no radio link, lands to recharge from its own panels, resumes, and returns for recovery. Flight software: solar_hop.lua v2.2.1 (ArduCopter 4.5). Solar-Hop v2.2.1, Sanctir LLC, October 2026. CC BY 4.0.</t>
  </si>
  <si>
    <t xml:space="preserve">Blue text = editable inputs (Qty, Unit cost, Unit weight); black = formulas. Costs and weights are October 2026 engineering estimates, not supplier quotes. Items marked (optional) can be left off. Dev items are test equipment and are not flown on missions. Regulatory notes are on the Compliance sheet.</t>
  </si>
  <si>
    <t xml:space="preserve">Subsystem</t>
  </si>
  <si>
    <t xml:space="preserve">Item</t>
  </si>
  <si>
    <t xml:space="preserve">Part (allied-sourced) or equivalent</t>
  </si>
  <si>
    <t xml:space="preserve">Origin</t>
  </si>
  <si>
    <t xml:space="preserve">Qty</t>
  </si>
  <si>
    <t xml:space="preserve">Unit cost est. (USD)</t>
  </si>
  <si>
    <t xml:space="preserve">Line cost (USD)</t>
  </si>
  <si>
    <t xml:space="preserve">Unit weight est. (g)</t>
  </si>
  <si>
    <t xml:space="preserve">Line weight (g)</t>
  </si>
  <si>
    <t xml:space="preserve">Notes</t>
  </si>
  <si>
    <t xml:space="preserve">Airframe</t>
  </si>
  <si>
    <t xml:space="preserve">Frame</t>
  </si>
  <si>
    <t xml:space="preserve">Carbon quad frame, 650 mm class, US-cut tube and CNC plates (e.g. Rock West Composites tube, US plate shop); must carry 15-in props and top-mounted panels</t>
  </si>
  <si>
    <t xml:space="preserve">USA</t>
  </si>
  <si>
    <t xml:space="preserve">Composite frame from US tube and plate stock, so every structural part has a documented allied origin.</t>
  </si>
  <si>
    <t xml:space="preserve">Landing gear</t>
  </si>
  <si>
    <t xml:space="preserve">Tall wide-stance carbon gear with skid feet, in-house CNC/3D print</t>
  </si>
  <si>
    <t xml:space="preserve">Wide stance for uneven landing spots.</t>
  </si>
  <si>
    <t xml:space="preserve">Propulsion</t>
  </si>
  <si>
    <t xml:space="preserve">Motors</t>
  </si>
  <si>
    <t xml:space="preserve">KDE Direct KDE4014XF-380 (6S, 15 in props)</t>
  </si>
  <si>
    <t xml:space="preserve">USA (Bend, OR)</t>
  </si>
  <si>
    <t xml:space="preserve">US-made. Size against the motor maker's thrust table for the final all-up weight.</t>
  </si>
  <si>
    <t xml:space="preserve">Propellers</t>
  </si>
  <si>
    <t xml:space="preserve">KDE-CF155-DP 15.5x5.3 carbon (2 CW / 2 CCW) + one spare set</t>
  </si>
  <si>
    <t xml:space="preserve">Matched to the motor.</t>
  </si>
  <si>
    <t xml:space="preserve">ESCs</t>
  </si>
  <si>
    <t xml:space="preserve">KDE-UAS35HVC 35 A+ HV (6S), or one ARK 4IN1 ESC ($218)</t>
  </si>
  <si>
    <t xml:space="preserve">US-made speed controllers.</t>
  </si>
  <si>
    <t xml:space="preserve">Power</t>
  </si>
  <si>
    <t xml:space="preserve">Flight battery</t>
  </si>
  <si>
    <t xml:space="preserve">6S2P Li-ion, Molicel P45B 21700 (~194 Wh), US-assembled pack</t>
  </si>
  <si>
    <t xml:space="preserve">Taiwan cells / USA pack</t>
  </si>
  <si>
    <t xml:space="preserve">Molicel cells are widely used in vetted US drones. Charge window 0–45 °C per cell datasheet; the script stops charging outside it.</t>
  </si>
  <si>
    <t xml:space="preserve">Battery monitor</t>
  </si>
  <si>
    <t xml:space="preserve">TI INA228 bidirectional, shunt &gt;= 60 A (BATT_MONITOR 21)</t>
  </si>
  <si>
    <t xml:space="preserve">USA (TI)</t>
  </si>
  <si>
    <t xml:space="preserve">Bidirectional current sensing is required to count charge going into the pack as well as out.</t>
  </si>
  <si>
    <t xml:space="preserve">Solar input monitor</t>
  </si>
  <si>
    <t xml:space="preserve">TI INA226 on the PV input (BATT2_MONITOR 21)</t>
  </si>
  <si>
    <t xml:space="preserve">Measures panel output; the script uses it to detect daylight and log solar harvest.</t>
  </si>
  <si>
    <t xml:space="preserve">Battery temperature</t>
  </si>
  <si>
    <t xml:space="preserve">Microchip MCP9600 + K thermocouple on the cells (TEMP1_SRC = battery)</t>
  </si>
  <si>
    <t xml:space="preserve">Gates charging (0–45 °C) and launch.</t>
  </si>
  <si>
    <t xml:space="preserve">Companion BEC</t>
  </si>
  <si>
    <t xml:space="preserve">Mauch Electronics PL 4-14S HYB-BEC 5.3 V / 10 A</t>
  </si>
  <si>
    <t xml:space="preserve">Germany</t>
  </si>
  <si>
    <t xml:space="preserve">Clean 5 V supply for the companion computer.</t>
  </si>
  <si>
    <t xml:space="preserve">Companion load switch</t>
  </si>
  <si>
    <t xml:space="preserve">Pololu MOSFET power switch with logic control (RELAY1)</t>
  </si>
  <si>
    <t xml:space="preserve">Lets the flight controller switch the companion computer off while perched.</t>
  </si>
  <si>
    <t xml:space="preserve">PV solid-state relay</t>
  </si>
  <si>
    <t xml:space="preserve">DC solid-state relay or logic MOSFET switch on the panel + lead, before the MPPT (RELAY2)</t>
  </si>
  <si>
    <t xml:space="preserve">Lets the script stop charging below 0 °C (lithium plating) and disconnect the panels briefly to read resting battery voltage.</t>
  </si>
  <si>
    <t xml:space="preserve">Wiring and connectors</t>
  </si>
  <si>
    <t xml:space="preserve">XT90/XT60, 12 AWG silicone, JST-GH; Amphenol/TE where practical</t>
  </si>
  <si>
    <t xml:space="preserve">Mixed, allied where practical</t>
  </si>
  <si>
    <t xml:space="preserve">Use allied connector brands where cost allows.</t>
  </si>
  <si>
    <t xml:space="preserve">Solar</t>
  </si>
  <si>
    <t xml:space="preserve">Solar panels</t>
  </si>
  <si>
    <t xml:space="preserve">Ascent Solar or PowerFilm flexible thin-film modules, ~50 W total, custom laminate</t>
  </si>
  <si>
    <t xml:space="preserve">US thin-film panels are about 12–15% efficient against about 20% for monocrystalline: expect about 40% more area for the same power. Alternative: Maxeon monocrystalline cells (Philippines/Malaysia) in a US-made ETFE laminate.</t>
  </si>
  <si>
    <t xml:space="preserve">MPPT charge controller</t>
  </si>
  <si>
    <t xml:space="preserve">Genasun GVB-8-Li custom 24.6 V (boost MPPT)</t>
  </si>
  <si>
    <t xml:space="preserve">Boost topology: wire panels in parallel (12 V nominal) so panel voltage stays below pack voltage. Charge cut-off about 24.6 V (about 90% for 6S Li-ion).</t>
  </si>
  <si>
    <t xml:space="preserve">Flight control</t>
  </si>
  <si>
    <t xml:space="preserve">Flight controller</t>
  </si>
  <si>
    <t xml:space="preserve">ARK Electronics ARKV6X + Pixhawk Autopilot Bus carrier (bundle), ArduPilot 4.5+</t>
  </si>
  <si>
    <t xml:space="preserve">US-made; a Blue UAS Refresh selection. Lower-cost allied alternatives: ARK FPV, CubePilot Cube Blue (US-assembled).</t>
  </si>
  <si>
    <t xml:space="preserve">GNSS / compass</t>
  </si>
  <si>
    <t xml:space="preserve">Ardusimple simpleRTK2B (u-blox ZED-F9P) + ANN-MB multiband antenna</t>
  </si>
  <si>
    <t xml:space="preserve">Spain (Swiss chipset)</t>
  </si>
  <si>
    <t xml:space="preserve">Dual-band GNSS for robustness. ARK X20 RTK GPS (USA) if all-US sourcing is required.</t>
  </si>
  <si>
    <t xml:space="preserve">Rangefinder</t>
  </si>
  <si>
    <t xml:space="preserve">Garmin LIDAR-Lite v3HP (40 m) or LightWare SF45/B</t>
  </si>
  <si>
    <t xml:space="preserve">USA / South Africa</t>
  </si>
  <si>
    <t xml:space="preserve">Height above ground for the final descent.</t>
  </si>
  <si>
    <t xml:space="preserve">Remote ID</t>
  </si>
  <si>
    <t xml:space="preserve">uAvionix pingRID or ARK Remote ID (broadcast)</t>
  </si>
  <si>
    <t xml:space="preserve">Broadcast Remote ID, required for U.S. civil operations (14 CFR Part 89).</t>
  </si>
  <si>
    <t xml:space="preserve">ADS-B In</t>
  </si>
  <si>
    <t xml:space="preserve">uAvionix pingRX Pro (978/1090 MHz, MAVLink; AVD_ENABLE 1)</t>
  </si>
  <si>
    <t xml:space="preserve">Detects crewed aircraft broadcasting ADS-B; ArduPilot avoids them automatically. Expected to be required under the FAA's proposed Part 108.</t>
  </si>
  <si>
    <t xml:space="preserve">Companion</t>
  </si>
  <si>
    <t xml:space="preserve">Computer</t>
  </si>
  <si>
    <t xml:space="preserve">Raspberry Pi 5, 8 GB</t>
  </si>
  <si>
    <t xml:space="preserve">UK (Sony Pencoed)</t>
  </si>
  <si>
    <t xml:space="preserve">Payload control, data logging and encryption. A ModalAI VOXL 2 (USA) can replace the flight controller and companion computer where camera-based navigation is needed in areas with poor GPS reception.</t>
  </si>
  <si>
    <t xml:space="preserve">AI accelerator</t>
  </si>
  <si>
    <t xml:space="preserve">Raspberry Pi AI HAT+ (Hailo-8, 26 TOPS)</t>
  </si>
  <si>
    <t xml:space="preserve">Israel / UK</t>
  </si>
  <si>
    <t xml:space="preserve">Runs the landing-spot classifier on the downward camera.</t>
  </si>
  <si>
    <t xml:space="preserve">Cooling</t>
  </si>
  <si>
    <t xml:space="preserve">Pi 5 active cooler</t>
  </si>
  <si>
    <t xml:space="preserve">UK</t>
  </si>
  <si>
    <t xml:space="preserve">Downward camera</t>
  </si>
  <si>
    <t xml:space="preserve">Raspberry Pi Global Shutter Camera (Sony IMX296) + 6 mm lens</t>
  </si>
  <si>
    <t xml:space="preserve">UK / Japan</t>
  </si>
  <si>
    <t xml:space="preserve">Global shutter avoids motion distortion when choosing a landing spot.</t>
  </si>
  <si>
    <t xml:space="preserve">Storage</t>
  </si>
  <si>
    <t xml:space="preserve">High-endurance microSD 64 GB (one for the Pi, one for FC logs)</t>
  </si>
  <si>
    <t xml:space="preserve">Japan / Korea / USA</t>
  </si>
  <si>
    <t xml:space="preserve">Collected data is encrypted at rest with a public key; the private key stays with the operator.</t>
  </si>
  <si>
    <t xml:space="preserve">Mounting</t>
  </si>
  <si>
    <t xml:space="preserve">Vibration-damped mounting plate + standoffs</t>
  </si>
  <si>
    <t xml:space="preserve">Environmental</t>
  </si>
  <si>
    <t xml:space="preserve">Weatherproofing</t>
  </si>
  <si>
    <t xml:space="preserve">Conformal coating, sealed electronics enclosures, panel edge seal, drain paths (target IP54 while perched)</t>
  </si>
  <si>
    <t xml:space="preserve">The aircraft sits outdoors 15 hours or more per charge cycle.</t>
  </si>
  <si>
    <t xml:space="preserve">Recovery</t>
  </si>
  <si>
    <t xml:space="preserve">Locator</t>
  </si>
  <si>
    <t xml:space="preserve">Loud buzzer + LED strobe (ArduPilot lost-vehicle alarm)</t>
  </si>
  <si>
    <t xml:space="preserve">USA (generic)</t>
  </si>
  <si>
    <t xml:space="preserve">Helps the operator find the aircraft at recovery.</t>
  </si>
  <si>
    <t xml:space="preserve">Anti-collision light</t>
  </si>
  <si>
    <t xml:space="preserve">Strobe visible 3 statute miles (proposed Part 108 requirement)</t>
  </si>
  <si>
    <t xml:space="preserve">Expected to be required under the FAA's proposed Part 108; also aids recovery.</t>
  </si>
  <si>
    <t xml:space="preserve">Dev</t>
  </si>
  <si>
    <t xml:space="preserve">RC transmitter</t>
  </si>
  <si>
    <t xml:space="preserve">RadioMaster ExpressLRS transmitter (safety pilot, testing only)</t>
  </si>
  <si>
    <t xml:space="preserve">PRC</t>
  </si>
  <si>
    <t xml:space="preserve">Test equipment for the safety pilot; not carried on missions.</t>
  </si>
  <si>
    <t xml:space="preserve">RC receiver</t>
  </si>
  <si>
    <t xml:space="preserve">ExpressLRS receiver (safety pilot; flight item during Part 107 testing)</t>
  </si>
  <si>
    <t xml:space="preserve">Required during testing (14 CFR 107.19 ability to take control). Removed for link-free missions flown under a COA or Part 108.</t>
  </si>
  <si>
    <t xml:space="preserve">Telemetry radio</t>
  </si>
  <si>
    <t xml:space="preserve">RFDesign RFD900x pair (ground testing and tuning)</t>
  </si>
  <si>
    <t xml:space="preserve">Australia</t>
  </si>
  <si>
    <t xml:space="preserve">Ground testing and tuning only.</t>
  </si>
  <si>
    <t xml:space="preserve">Bench charger</t>
  </si>
  <si>
    <t xml:space="preserve">Balance charger supporting 6S Li-ion</t>
  </si>
  <si>
    <t xml:space="preserve">Varies</t>
  </si>
  <si>
    <t xml:space="preserve">Balances the pack between missions.</t>
  </si>
  <si>
    <t xml:space="preserve">Total, all items (incl. Dev)</t>
  </si>
  <si>
    <t xml:space="preserve">Total, flight hardware (excludes Dev)</t>
  </si>
  <si>
    <t xml:space="preserve">&lt;- estimated all-up weight (g)</t>
  </si>
  <si>
    <t xml:space="preserve">Energy and range budget (estimates)</t>
  </si>
  <si>
    <t xml:space="preserve">Blue = editable input. Black = formula. The field derating factor covers a flat panel on a landed aircraft, shading, dust and temperature; winter at mid-latitude can be 30–50% of summer, and charging stops below 0 °C.</t>
  </si>
  <si>
    <t xml:space="preserve">Pack energy (Wh)</t>
  </si>
  <si>
    <t xml:space="preserve">6S2P Molicel P45B: 12 cells x 3.6 V x 4.5 Ah</t>
  </si>
  <si>
    <t xml:space="preserve">Resume threshold</t>
  </si>
  <si>
    <t xml:space="preserve">Script RESUME_PCT</t>
  </si>
  <si>
    <t xml:space="preserve">Land threshold</t>
  </si>
  <si>
    <t xml:space="preserve">Script LOW_PCT</t>
  </si>
  <si>
    <t xml:space="preserve">Usable energy per leg (Wh)</t>
  </si>
  <si>
    <t xml:space="preserve">All-up weight (kg)</t>
  </si>
  <si>
    <t xml:space="preserve">From the parts list</t>
  </si>
  <si>
    <t xml:space="preserve">Hover power per kg (W/kg)</t>
  </si>
  <si>
    <t xml:space="preserve">Typical for an efficient 15 in setup; measure in testing</t>
  </si>
  <si>
    <t xml:space="preserve">Cruise power (W)</t>
  </si>
  <si>
    <t xml:space="preserve">Approximated as hover power</t>
  </si>
  <si>
    <t xml:space="preserve">Flight time per leg (min)</t>
  </si>
  <si>
    <t xml:space="preserve">Cruise speed (m/s)</t>
  </si>
  <si>
    <t xml:space="preserve">Distance per leg (km)</t>
  </si>
  <si>
    <t xml:space="preserve">Panel area (m^2)</t>
  </si>
  <si>
    <t xml:space="preserve">Nameplate daily yield (kWh/m^2/day)</t>
  </si>
  <si>
    <t xml:space="preserve">Good sun; monocrystalline ~20%, thin-film ~0.7 of this</t>
  </si>
  <si>
    <t xml:space="preserve">Field derating factor</t>
  </si>
  <si>
    <t xml:space="preserve">1.0 = nameplate</t>
  </si>
  <si>
    <t xml:space="preserve">Idle draw while charging (W)</t>
  </si>
  <si>
    <t xml:space="preserve">Flight controller and sensors; companion off</t>
  </si>
  <si>
    <t xml:space="preserve">Net daily charge, field (Wh/day)</t>
  </si>
  <si>
    <t xml:space="preserve">Days to recharge one leg, field</t>
  </si>
  <si>
    <t xml:space="preserve">Average distance per day, field (km)</t>
  </si>
  <si>
    <t xml:space="preserve">Includes charging time</t>
  </si>
  <si>
    <t xml:space="preserve">Compliance position and sources (October 2026). A summary, not legal advice.</t>
  </si>
  <si>
    <t xml:space="preserve">Rule</t>
  </si>
  <si>
    <t xml:space="preserve">What it requires</t>
  </si>
  <si>
    <t xml:space="preserve">This design</t>
  </si>
  <si>
    <t xml:space="preserve">Source</t>
  </si>
  <si>
    <t xml:space="preserve">NDAA FY2020 Sec. 848; American Security Drone Act of 2023 (FY2024 NDAA Secs. 1821–1833); FAR 52.240-1</t>
  </si>
  <si>
    <t xml:space="preserve">No drones or critical components (flight controllers, radios, data links, cameras, gimbals, ground control, operating software, data storage) from covered foreign countries for federal agencies and their contractors; FAR 52.240-1 applies to contracts from December 22, 2025.</t>
  </si>
  <si>
    <t xml:space="preserve">Compliant: no Chinese-origin parts in the flight hardware and no parts from DJI or its affiliates. The radio-control set used only by the safety pilot during testing is not carried on missions.</t>
  </si>
  <si>
    <t xml:space="preserve">https://www.congress.gov/bill/116th-congress/senate-bill/1790/text ; https://www.acquisition.gov/far/52.240-1</t>
  </si>
  <si>
    <t xml:space="preserve">FCC Covered List (effective December 22, 2025)</t>
  </si>
  <si>
    <t xml:space="preserve">No new FCC equipment authorizations for foreign-produced drones and drone critical components (flight controllers, navigation, sensors and cameras, batteries and battery management, motors; non-exhaustive). DoD or DHS may exempt specific items.</t>
  </si>
  <si>
    <t xml:space="preserve">A home-built prototype needs no equipment authorization. A commercial product would follow the DoD/DHS exemption path, since some allied parts (Taiwan cells, UK computer) are foreign-produced.</t>
  </si>
  <si>
    <t xml:space="preserve">https://www.akingump.com/en/insights/alerts/fcc-adds-all-foreign-made-uas-and-uas-critical-components-to-covered-list</t>
  </si>
  <si>
    <t xml:space="preserve">Blue UAS (Defense Contract Management Agency since December 3, 2025)</t>
  </si>
  <si>
    <t xml:space="preserve">Vetted drone platforms and components for Department of Defense purchase.</t>
  </si>
  <si>
    <t xml:space="preserve">Uses Blue UAS Framework vendors where they exist (ARK Electronics, ModalAI, uAvionix).</t>
  </si>
  <si>
    <t xml:space="preserve">https://www.diu.mil/latest/dius-blue-uas-list-to-transition-to-dcma</t>
  </si>
  <si>
    <t xml:space="preserve">EAR ECCN 9A012.a (as amended January 2026)</t>
  </si>
  <si>
    <t xml:space="preserve">Controls drones designed for flight beyond the operator's natural vision with (a.1) endurance of 30 minutes to under 1 hour and design for stable flight in gusts of 46.3 km/h (25 knots) or more, or (a.2) endurance of 1 hour or more. Endurance at ISA sea level, zero wind.</t>
  </si>
  <si>
    <t xml:space="preserve">The published design is not subject to the EAR (15 CFR 734.7). Built aircraft: Design A and the hexacopter fly about 12–13 minutes per charge, well outside 9A012. Design B flies about 34 minutes per charge, so a built Design B exported from the U.S. must be classified against 9A012.a.1, which turns on whether it is designed for stable flight in 25-knot gusts.</t>
  </si>
  <si>
    <t xml:space="preserve">https://www.govinfo.gov/content/pkg/FR-2026-01-21/pdf/2026-01092.pdf</t>
  </si>
  <si>
    <t xml:space="preserve">EAR ECCN 6A003.b.4 (thermal cameras)</t>
  </si>
  <si>
    <t xml:space="preserve">Uncooled thermal imagers above 9 Hz are 6A003.b.4.b; 9 Hz units are 6A993.a.</t>
  </si>
  <si>
    <t xml:space="preserve">The optional thermal camera is specified as a 9 Hz model.</t>
  </si>
  <si>
    <t xml:space="preserve">https://groupgets.com/products/flir-boson-640</t>
  </si>
  <si>
    <t xml:space="preserve">14 CFR Part 107 (107.19, 107.31, 107.39)</t>
  </si>
  <si>
    <t xml:space="preserve">A remote pilot able to direct the aircraft; visual line of sight unless waived; limits on flight over people.</t>
  </si>
  <si>
    <t xml:space="preserve">Test with a safety pilot and radio link. Link-free missions are flown under government public-aircraft authority (with an FAA certificate of authorization) or under Part 108 once final.</t>
  </si>
  <si>
    <t xml:space="preserve">https://www.ecfr.gov/current/title-14/part-107</t>
  </si>
  <si>
    <t xml:space="preserve">14 CFR Part 89 (Remote ID)</t>
  </si>
  <si>
    <t xml:space="preserve">Broadcast Remote ID for most civil drones.</t>
  </si>
  <si>
    <t xml:space="preserve">Broadcast Remote ID module included.</t>
  </si>
  <si>
    <t xml:space="preserve">https://www.ecfr.gov/current/title-14/part-89</t>
  </si>
  <si>
    <t xml:space="preserve">Proposed 14 CFR Part 108 (NPRM August 7, 2025; at OIRA since July 10, 2026; not final)</t>
  </si>
  <si>
    <t xml:space="preserve">Beyond-visual-line-of-sight framework: yield to crewed aircraft broadcasting ADS-B, conformance monitoring, no single power or propulsion failure may cause loss of control, anti-collision lighting, Remote ID.</t>
  </si>
  <si>
    <t xml:space="preserve">ADS-B In with automatic avoidance, anti-collision strobe and Remote ID included. The hexacopter meets the single-propulsion-failure criterion; the quadcopter and quadplane do not as proposed.</t>
  </si>
  <si>
    <t xml:space="preserve">https://airdata.com/blog/2026/part-108</t>
  </si>
  <si>
    <t xml:space="preserve">Prices and origins</t>
  </si>
  <si>
    <t xml:space="preserve">ARK Electronics (ARKV6X $400; bundle with carrier $750–800; made in USA); uAvionix pingRX Pro $349; FLIR Boson 640 $3,558 (GroupGets, October 2026). Other prices are engineering estimates.</t>
  </si>
  <si>
    <t xml:space="preserve">https://arkelectron.com/product-category/ndaa-flight-controllers ; https://uavionix.com/press/introducing-pingrx-pro/</t>
  </si>
</sst>
</file>

<file path=xl/styles.xml><?xml version="1.0" encoding="utf-8"?>
<styleSheet xmlns="http://schemas.openxmlformats.org/spreadsheetml/2006/main">
  <numFmts count="4">
    <numFmt numFmtId="164" formatCode="General"/>
    <numFmt numFmtId="165" formatCode="\$#,##0"/>
    <numFmt numFmtId="166" formatCode="#,##0"/>
    <numFmt numFmtId="167" formatCode="0.00"/>
  </numFmts>
  <fonts count="10">
    <font>
      <sz val="11"/>
      <color theme="1"/>
      <name val="Calibri"/>
      <family val="2"/>
      <charset val="1"/>
    </font>
    <font>
      <sz val="10"/>
      <name val="Arial"/>
      <family val="0"/>
    </font>
    <font>
      <sz val="10"/>
      <name val="Arial"/>
      <family val="0"/>
    </font>
    <font>
      <sz val="10"/>
      <name val="Arial"/>
      <family val="0"/>
    </font>
    <font>
      <b val="true"/>
      <sz val="12"/>
      <name val="Arial"/>
      <family val="0"/>
      <charset val="1"/>
    </font>
    <font>
      <i val="true"/>
      <sz val="9"/>
      <color rgb="FF595959"/>
      <name val="Arial"/>
      <family val="0"/>
      <charset val="1"/>
    </font>
    <font>
      <b val="true"/>
      <sz val="10"/>
      <color rgb="FFFFFFFF"/>
      <name val="Arial"/>
      <family val="0"/>
      <charset val="1"/>
    </font>
    <font>
      <b val="true"/>
      <sz val="10"/>
      <name val="Arial"/>
      <family val="0"/>
      <charset val="1"/>
    </font>
    <font>
      <sz val="10"/>
      <name val="Arial"/>
      <family val="0"/>
      <charset val="1"/>
    </font>
    <font>
      <sz val="10"/>
      <color rgb="FF0000FF"/>
      <name val="Arial"/>
      <family val="0"/>
      <charset val="1"/>
    </font>
  </fonts>
  <fills count="5">
    <fill>
      <patternFill patternType="none"/>
    </fill>
    <fill>
      <patternFill patternType="gray125"/>
    </fill>
    <fill>
      <patternFill patternType="solid">
        <fgColor rgb="FF1F3864"/>
        <bgColor rgb="FF333333"/>
      </patternFill>
    </fill>
    <fill>
      <patternFill patternType="solid">
        <fgColor rgb="FFD9E1F2"/>
        <bgColor rgb="FFF2F2F2"/>
      </patternFill>
    </fill>
    <fill>
      <patternFill patternType="solid">
        <fgColor rgb="FFF2F2F2"/>
        <bgColor rgb="FFFFFFFF"/>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6" fillId="2" borderId="1" xfId="0" applyFont="true" applyBorder="true" applyAlignment="true" applyProtection="false">
      <alignment horizontal="general" vertical="center" textRotation="0" wrapText="tru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5" fontId="9" fillId="0" borderId="1" xfId="0" applyFont="true" applyBorder="true" applyAlignment="true" applyProtection="false">
      <alignment horizontal="general" vertical="top" textRotation="0" wrapText="true" indent="0" shrinkToFit="false"/>
      <protection locked="true" hidden="false"/>
    </xf>
    <xf numFmtId="165" fontId="8" fillId="0" borderId="1" xfId="0" applyFont="true" applyBorder="true" applyAlignment="true" applyProtection="false">
      <alignment horizontal="general" vertical="top" textRotation="0" wrapText="true" indent="0" shrinkToFit="false"/>
      <protection locked="true" hidden="false"/>
    </xf>
    <xf numFmtId="166" fontId="9" fillId="0" borderId="1" xfId="0" applyFont="true" applyBorder="true" applyAlignment="true" applyProtection="false">
      <alignment horizontal="general" vertical="top" textRotation="0" wrapText="true" indent="0" shrinkToFit="false"/>
      <protection locked="true" hidden="false"/>
    </xf>
    <xf numFmtId="166" fontId="8" fillId="0" borderId="1" xfId="0" applyFont="true" applyBorder="true" applyAlignment="true" applyProtection="false">
      <alignment horizontal="general" vertical="top" textRotation="0" wrapText="tru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7" fillId="4" borderId="0" xfId="0" applyFont="true" applyBorder="false" applyAlignment="false" applyProtection="false">
      <alignment horizontal="general" vertical="bottom" textRotation="0" wrapText="false" indent="0" shrinkToFit="false"/>
      <protection locked="true" hidden="false"/>
    </xf>
    <xf numFmtId="165" fontId="7" fillId="4" borderId="0" xfId="0" applyFont="true" applyBorder="false" applyAlignment="false" applyProtection="false">
      <alignment horizontal="general" vertical="bottom" textRotation="0" wrapText="false" indent="0" shrinkToFit="false"/>
      <protection locked="true" hidden="false"/>
    </xf>
    <xf numFmtId="166" fontId="7" fillId="4" borderId="0" xfId="0" applyFont="true" applyBorder="false" applyAlignment="false" applyProtection="false">
      <alignment horizontal="general" vertical="bottom" textRotation="0" wrapText="false" indent="0" shrinkToFit="false"/>
      <protection locked="true" hidden="false"/>
    </xf>
    <xf numFmtId="164" fontId="5" fillId="4"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7" fontId="9"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7" fontId="8"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5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24"/>
    <col collapsed="false" customWidth="true" hidden="false" outlineLevel="0" max="3" min="3" style="0" width="50"/>
    <col collapsed="false" customWidth="true" hidden="false" outlineLevel="0" max="4" min="4" style="0" width="18"/>
    <col collapsed="false" customWidth="true" hidden="false" outlineLevel="0" max="5" min="5" style="0" width="5"/>
    <col collapsed="false" customWidth="true" hidden="false" outlineLevel="0" max="9" min="6" style="0" width="11"/>
    <col collapsed="false" customWidth="true" hidden="false" outlineLevel="0" max="10" min="10" style="0" width="70"/>
  </cols>
  <sheetData>
    <row r="1" customFormat="false" ht="15" hidden="false" customHeight="false" outlineLevel="0" collapsed="false">
      <c r="A1" s="1" t="s">
        <v>0</v>
      </c>
      <c r="B1" s="1"/>
      <c r="C1" s="1"/>
      <c r="D1" s="1"/>
      <c r="E1" s="1"/>
      <c r="F1" s="1"/>
      <c r="G1" s="1"/>
      <c r="H1" s="1"/>
      <c r="I1" s="1"/>
      <c r="J1" s="1"/>
    </row>
    <row r="2" customFormat="false" ht="43.5" hidden="false" customHeight="true" outlineLevel="0" collapsed="false">
      <c r="A2" s="2" t="s">
        <v>1</v>
      </c>
      <c r="B2" s="2"/>
      <c r="C2" s="2"/>
      <c r="D2" s="2"/>
      <c r="E2" s="2"/>
      <c r="F2" s="2"/>
      <c r="G2" s="2"/>
      <c r="H2" s="2"/>
      <c r="I2" s="2"/>
      <c r="J2" s="2"/>
    </row>
    <row r="3" customFormat="false" ht="30" hidden="false" customHeight="true" outlineLevel="0" collapsed="false">
      <c r="A3" s="2" t="s">
        <v>2</v>
      </c>
      <c r="B3" s="2"/>
      <c r="C3" s="2"/>
      <c r="D3" s="2"/>
      <c r="E3" s="2"/>
      <c r="F3" s="2"/>
      <c r="G3" s="2"/>
      <c r="H3" s="2"/>
      <c r="I3" s="2"/>
      <c r="J3" s="2"/>
    </row>
    <row r="5" customFormat="false" ht="30" hidden="false" customHeight="true" outlineLevel="0" collapsed="false">
      <c r="A5" s="3" t="s">
        <v>3</v>
      </c>
      <c r="B5" s="3" t="s">
        <v>4</v>
      </c>
      <c r="C5" s="3" t="s">
        <v>5</v>
      </c>
      <c r="D5" s="3" t="s">
        <v>6</v>
      </c>
      <c r="E5" s="3" t="s">
        <v>7</v>
      </c>
      <c r="F5" s="3" t="s">
        <v>8</v>
      </c>
      <c r="G5" s="3" t="s">
        <v>9</v>
      </c>
      <c r="H5" s="3" t="s">
        <v>10</v>
      </c>
      <c r="I5" s="3" t="s">
        <v>11</v>
      </c>
      <c r="J5" s="3" t="s">
        <v>12</v>
      </c>
    </row>
    <row r="6" customFormat="false" ht="15" hidden="false" customHeight="false" outlineLevel="0" collapsed="false">
      <c r="A6" s="4" t="s">
        <v>13</v>
      </c>
      <c r="B6" s="5"/>
      <c r="C6" s="5"/>
      <c r="D6" s="5"/>
      <c r="E6" s="5"/>
      <c r="F6" s="5"/>
      <c r="G6" s="5"/>
      <c r="H6" s="5"/>
      <c r="I6" s="5"/>
      <c r="J6" s="5"/>
    </row>
    <row r="7" customFormat="false" ht="35.05" hidden="false" customHeight="false" outlineLevel="0" collapsed="false">
      <c r="A7" s="6" t="s">
        <v>13</v>
      </c>
      <c r="B7" s="6" t="s">
        <v>14</v>
      </c>
      <c r="C7" s="6" t="s">
        <v>15</v>
      </c>
      <c r="D7" s="6" t="s">
        <v>16</v>
      </c>
      <c r="E7" s="7" t="n">
        <v>1</v>
      </c>
      <c r="F7" s="8" t="n">
        <v>350</v>
      </c>
      <c r="G7" s="9" t="n">
        <f aca="false">E7*F7</f>
        <v>350</v>
      </c>
      <c r="H7" s="10" t="n">
        <v>650</v>
      </c>
      <c r="I7" s="11" t="n">
        <f aca="false">E7*H7</f>
        <v>650</v>
      </c>
      <c r="J7" s="6" t="s">
        <v>17</v>
      </c>
    </row>
    <row r="8" customFormat="false" ht="23.85" hidden="false" customHeight="false" outlineLevel="0" collapsed="false">
      <c r="A8" s="6" t="s">
        <v>13</v>
      </c>
      <c r="B8" s="6" t="s">
        <v>18</v>
      </c>
      <c r="C8" s="6" t="s">
        <v>19</v>
      </c>
      <c r="D8" s="6" t="s">
        <v>16</v>
      </c>
      <c r="E8" s="7" t="n">
        <v>1</v>
      </c>
      <c r="F8" s="8" t="n">
        <v>60</v>
      </c>
      <c r="G8" s="9" t="n">
        <f aca="false">E8*F8</f>
        <v>60</v>
      </c>
      <c r="H8" s="10" t="n">
        <v>150</v>
      </c>
      <c r="I8" s="11" t="n">
        <f aca="false">E8*H8</f>
        <v>150</v>
      </c>
      <c r="J8" s="6" t="s">
        <v>20</v>
      </c>
    </row>
    <row r="9" customFormat="false" ht="15" hidden="false" customHeight="false" outlineLevel="0" collapsed="false">
      <c r="A9" s="4" t="s">
        <v>21</v>
      </c>
      <c r="B9" s="5"/>
      <c r="C9" s="5"/>
      <c r="D9" s="5"/>
      <c r="E9" s="5"/>
      <c r="F9" s="5"/>
      <c r="G9" s="5"/>
      <c r="H9" s="5"/>
      <c r="I9" s="5"/>
      <c r="J9" s="5"/>
    </row>
    <row r="10" customFormat="false" ht="15" hidden="false" customHeight="false" outlineLevel="0" collapsed="false">
      <c r="A10" s="6" t="s">
        <v>21</v>
      </c>
      <c r="B10" s="6" t="s">
        <v>22</v>
      </c>
      <c r="C10" s="6" t="s">
        <v>23</v>
      </c>
      <c r="D10" s="6" t="s">
        <v>24</v>
      </c>
      <c r="E10" s="7" t="n">
        <v>4</v>
      </c>
      <c r="F10" s="8" t="n">
        <v>170</v>
      </c>
      <c r="G10" s="9" t="n">
        <f aca="false">E10*F10</f>
        <v>680</v>
      </c>
      <c r="H10" s="10" t="n">
        <v>165</v>
      </c>
      <c r="I10" s="11" t="n">
        <f aca="false">E10*H10</f>
        <v>660</v>
      </c>
      <c r="J10" s="6" t="s">
        <v>25</v>
      </c>
    </row>
    <row r="11" customFormat="false" ht="23.85" hidden="false" customHeight="false" outlineLevel="0" collapsed="false">
      <c r="A11" s="6" t="s">
        <v>21</v>
      </c>
      <c r="B11" s="6" t="s">
        <v>26</v>
      </c>
      <c r="C11" s="6" t="s">
        <v>27</v>
      </c>
      <c r="D11" s="6" t="s">
        <v>16</v>
      </c>
      <c r="E11" s="7" t="n">
        <v>4</v>
      </c>
      <c r="F11" s="8" t="n">
        <v>22</v>
      </c>
      <c r="G11" s="9" t="n">
        <f aca="false">E11*F11</f>
        <v>88</v>
      </c>
      <c r="H11" s="10" t="n">
        <v>28</v>
      </c>
      <c r="I11" s="11" t="n">
        <f aca="false">E11*H11</f>
        <v>112</v>
      </c>
      <c r="J11" s="6" t="s">
        <v>28</v>
      </c>
    </row>
    <row r="12" customFormat="false" ht="23.85" hidden="false" customHeight="false" outlineLevel="0" collapsed="false">
      <c r="A12" s="6" t="s">
        <v>21</v>
      </c>
      <c r="B12" s="6" t="s">
        <v>29</v>
      </c>
      <c r="C12" s="6" t="s">
        <v>30</v>
      </c>
      <c r="D12" s="6" t="s">
        <v>16</v>
      </c>
      <c r="E12" s="7" t="n">
        <v>4</v>
      </c>
      <c r="F12" s="8" t="n">
        <v>90</v>
      </c>
      <c r="G12" s="9" t="n">
        <f aca="false">E12*F12</f>
        <v>360</v>
      </c>
      <c r="H12" s="10" t="n">
        <v>36</v>
      </c>
      <c r="I12" s="11" t="n">
        <f aca="false">E12*H12</f>
        <v>144</v>
      </c>
      <c r="J12" s="6" t="s">
        <v>31</v>
      </c>
    </row>
    <row r="13" customFormat="false" ht="15" hidden="false" customHeight="false" outlineLevel="0" collapsed="false">
      <c r="A13" s="4" t="s">
        <v>32</v>
      </c>
      <c r="B13" s="5"/>
      <c r="C13" s="5"/>
      <c r="D13" s="5"/>
      <c r="E13" s="5"/>
      <c r="F13" s="5"/>
      <c r="G13" s="5"/>
      <c r="H13" s="5"/>
      <c r="I13" s="5"/>
      <c r="J13" s="5"/>
    </row>
    <row r="14" customFormat="false" ht="23.85" hidden="false" customHeight="false" outlineLevel="0" collapsed="false">
      <c r="A14" s="6" t="s">
        <v>32</v>
      </c>
      <c r="B14" s="6" t="s">
        <v>33</v>
      </c>
      <c r="C14" s="6" t="s">
        <v>34</v>
      </c>
      <c r="D14" s="6" t="s">
        <v>35</v>
      </c>
      <c r="E14" s="7" t="n">
        <v>1</v>
      </c>
      <c r="F14" s="8" t="n">
        <v>280</v>
      </c>
      <c r="G14" s="9" t="n">
        <f aca="false">E14*F14</f>
        <v>280</v>
      </c>
      <c r="H14" s="10" t="n">
        <v>900</v>
      </c>
      <c r="I14" s="11" t="n">
        <f aca="false">E14*H14</f>
        <v>900</v>
      </c>
      <c r="J14" s="6" t="s">
        <v>36</v>
      </c>
    </row>
    <row r="15" customFormat="false" ht="23.85" hidden="false" customHeight="false" outlineLevel="0" collapsed="false">
      <c r="A15" s="6" t="s">
        <v>32</v>
      </c>
      <c r="B15" s="6" t="s">
        <v>37</v>
      </c>
      <c r="C15" s="6" t="s">
        <v>38</v>
      </c>
      <c r="D15" s="6" t="s">
        <v>39</v>
      </c>
      <c r="E15" s="7" t="n">
        <v>1</v>
      </c>
      <c r="F15" s="8" t="n">
        <v>30</v>
      </c>
      <c r="G15" s="9" t="n">
        <f aca="false">E15*F15</f>
        <v>30</v>
      </c>
      <c r="H15" s="10" t="n">
        <v>20</v>
      </c>
      <c r="I15" s="11" t="n">
        <f aca="false">E15*H15</f>
        <v>20</v>
      </c>
      <c r="J15" s="6" t="s">
        <v>40</v>
      </c>
    </row>
    <row r="16" customFormat="false" ht="15" hidden="false" customHeight="false" outlineLevel="0" collapsed="false">
      <c r="A16" s="6" t="s">
        <v>32</v>
      </c>
      <c r="B16" s="6" t="s">
        <v>41</v>
      </c>
      <c r="C16" s="6" t="s">
        <v>42</v>
      </c>
      <c r="D16" s="6" t="s">
        <v>39</v>
      </c>
      <c r="E16" s="7" t="n">
        <v>1</v>
      </c>
      <c r="F16" s="8" t="n">
        <v>12</v>
      </c>
      <c r="G16" s="9" t="n">
        <f aca="false">E16*F16</f>
        <v>12</v>
      </c>
      <c r="H16" s="10" t="n">
        <v>5</v>
      </c>
      <c r="I16" s="11" t="n">
        <f aca="false">E16*H16</f>
        <v>5</v>
      </c>
      <c r="J16" s="6" t="s">
        <v>43</v>
      </c>
    </row>
    <row r="17" customFormat="false" ht="23.85" hidden="false" customHeight="false" outlineLevel="0" collapsed="false">
      <c r="A17" s="6" t="s">
        <v>32</v>
      </c>
      <c r="B17" s="6" t="s">
        <v>44</v>
      </c>
      <c r="C17" s="6" t="s">
        <v>45</v>
      </c>
      <c r="D17" s="6" t="s">
        <v>16</v>
      </c>
      <c r="E17" s="7" t="n">
        <v>1</v>
      </c>
      <c r="F17" s="8" t="n">
        <v>25</v>
      </c>
      <c r="G17" s="9" t="n">
        <f aca="false">E17*F17</f>
        <v>25</v>
      </c>
      <c r="H17" s="10" t="n">
        <v>10</v>
      </c>
      <c r="I17" s="11" t="n">
        <f aca="false">E17*H17</f>
        <v>10</v>
      </c>
      <c r="J17" s="6" t="s">
        <v>46</v>
      </c>
    </row>
    <row r="18" customFormat="false" ht="15" hidden="false" customHeight="false" outlineLevel="0" collapsed="false">
      <c r="A18" s="6" t="s">
        <v>32</v>
      </c>
      <c r="B18" s="6" t="s">
        <v>47</v>
      </c>
      <c r="C18" s="6" t="s">
        <v>48</v>
      </c>
      <c r="D18" s="6" t="s">
        <v>49</v>
      </c>
      <c r="E18" s="7" t="n">
        <v>1</v>
      </c>
      <c r="F18" s="8" t="n">
        <v>45</v>
      </c>
      <c r="G18" s="9" t="n">
        <f aca="false">E18*F18</f>
        <v>45</v>
      </c>
      <c r="H18" s="10" t="n">
        <v>20</v>
      </c>
      <c r="I18" s="11" t="n">
        <f aca="false">E18*H18</f>
        <v>20</v>
      </c>
      <c r="J18" s="6" t="s">
        <v>50</v>
      </c>
    </row>
    <row r="19" customFormat="false" ht="15" hidden="false" customHeight="false" outlineLevel="0" collapsed="false">
      <c r="A19" s="6" t="s">
        <v>32</v>
      </c>
      <c r="B19" s="6" t="s">
        <v>51</v>
      </c>
      <c r="C19" s="6" t="s">
        <v>52</v>
      </c>
      <c r="D19" s="6" t="s">
        <v>16</v>
      </c>
      <c r="E19" s="7" t="n">
        <v>1</v>
      </c>
      <c r="F19" s="8" t="n">
        <v>15</v>
      </c>
      <c r="G19" s="9" t="n">
        <f aca="false">E19*F19</f>
        <v>15</v>
      </c>
      <c r="H19" s="10" t="n">
        <v>5</v>
      </c>
      <c r="I19" s="11" t="n">
        <f aca="false">E19*H19</f>
        <v>5</v>
      </c>
      <c r="J19" s="6" t="s">
        <v>53</v>
      </c>
    </row>
    <row r="20" customFormat="false" ht="23.85" hidden="false" customHeight="false" outlineLevel="0" collapsed="false">
      <c r="A20" s="6" t="s">
        <v>32</v>
      </c>
      <c r="B20" s="6" t="s">
        <v>54</v>
      </c>
      <c r="C20" s="6" t="s">
        <v>55</v>
      </c>
      <c r="D20" s="6" t="s">
        <v>16</v>
      </c>
      <c r="E20" s="7" t="n">
        <v>1</v>
      </c>
      <c r="F20" s="8" t="n">
        <v>25</v>
      </c>
      <c r="G20" s="9" t="n">
        <f aca="false">E20*F20</f>
        <v>25</v>
      </c>
      <c r="H20" s="10" t="n">
        <v>20</v>
      </c>
      <c r="I20" s="11" t="n">
        <f aca="false">E20*H20</f>
        <v>20</v>
      </c>
      <c r="J20" s="6" t="s">
        <v>56</v>
      </c>
    </row>
    <row r="21" customFormat="false" ht="23.85" hidden="false" customHeight="false" outlineLevel="0" collapsed="false">
      <c r="A21" s="6" t="s">
        <v>32</v>
      </c>
      <c r="B21" s="6" t="s">
        <v>57</v>
      </c>
      <c r="C21" s="6" t="s">
        <v>58</v>
      </c>
      <c r="D21" s="6" t="s">
        <v>59</v>
      </c>
      <c r="E21" s="7" t="n">
        <v>1</v>
      </c>
      <c r="F21" s="8" t="n">
        <v>60</v>
      </c>
      <c r="G21" s="9" t="n">
        <f aca="false">E21*F21</f>
        <v>60</v>
      </c>
      <c r="H21" s="10" t="n">
        <v>150</v>
      </c>
      <c r="I21" s="11" t="n">
        <f aca="false">E21*H21</f>
        <v>150</v>
      </c>
      <c r="J21" s="6" t="s">
        <v>60</v>
      </c>
    </row>
    <row r="22" customFormat="false" ht="15" hidden="false" customHeight="false" outlineLevel="0" collapsed="false">
      <c r="A22" s="4" t="s">
        <v>61</v>
      </c>
      <c r="B22" s="5"/>
      <c r="C22" s="5"/>
      <c r="D22" s="5"/>
      <c r="E22" s="5"/>
      <c r="F22" s="5"/>
      <c r="G22" s="5"/>
      <c r="H22" s="5"/>
      <c r="I22" s="5"/>
      <c r="J22" s="5"/>
    </row>
    <row r="23" customFormat="false" ht="35.05" hidden="false" customHeight="false" outlineLevel="0" collapsed="false">
      <c r="A23" s="6" t="s">
        <v>61</v>
      </c>
      <c r="B23" s="6" t="s">
        <v>62</v>
      </c>
      <c r="C23" s="6" t="s">
        <v>63</v>
      </c>
      <c r="D23" s="6" t="s">
        <v>16</v>
      </c>
      <c r="E23" s="7" t="n">
        <v>1</v>
      </c>
      <c r="F23" s="8" t="n">
        <v>300</v>
      </c>
      <c r="G23" s="9" t="n">
        <f aca="false">E23*F23</f>
        <v>300</v>
      </c>
      <c r="H23" s="10" t="n">
        <v>230</v>
      </c>
      <c r="I23" s="11" t="n">
        <f aca="false">E23*H23</f>
        <v>230</v>
      </c>
      <c r="J23" s="6" t="s">
        <v>64</v>
      </c>
    </row>
    <row r="24" customFormat="false" ht="23.85" hidden="false" customHeight="false" outlineLevel="0" collapsed="false">
      <c r="A24" s="6" t="s">
        <v>61</v>
      </c>
      <c r="B24" s="6" t="s">
        <v>65</v>
      </c>
      <c r="C24" s="6" t="s">
        <v>66</v>
      </c>
      <c r="D24" s="6" t="s">
        <v>16</v>
      </c>
      <c r="E24" s="7" t="n">
        <v>1</v>
      </c>
      <c r="F24" s="8" t="n">
        <v>230</v>
      </c>
      <c r="G24" s="9" t="n">
        <f aca="false">E24*F24</f>
        <v>230</v>
      </c>
      <c r="H24" s="10" t="n">
        <v>160</v>
      </c>
      <c r="I24" s="11" t="n">
        <f aca="false">E24*H24</f>
        <v>160</v>
      </c>
      <c r="J24" s="6" t="s">
        <v>67</v>
      </c>
    </row>
    <row r="25" customFormat="false" ht="15" hidden="false" customHeight="false" outlineLevel="0" collapsed="false">
      <c r="A25" s="4" t="s">
        <v>68</v>
      </c>
      <c r="B25" s="5"/>
      <c r="C25" s="5"/>
      <c r="D25" s="5"/>
      <c r="E25" s="5"/>
      <c r="F25" s="5"/>
      <c r="G25" s="5"/>
      <c r="H25" s="5"/>
      <c r="I25" s="5"/>
      <c r="J25" s="5"/>
    </row>
    <row r="26" customFormat="false" ht="23.85" hidden="false" customHeight="false" outlineLevel="0" collapsed="false">
      <c r="A26" s="6" t="s">
        <v>68</v>
      </c>
      <c r="B26" s="6" t="s">
        <v>69</v>
      </c>
      <c r="C26" s="6" t="s">
        <v>70</v>
      </c>
      <c r="D26" s="6" t="s">
        <v>16</v>
      </c>
      <c r="E26" s="7" t="n">
        <v>1</v>
      </c>
      <c r="F26" s="8" t="n">
        <v>750</v>
      </c>
      <c r="G26" s="9" t="n">
        <f aca="false">E26*F26</f>
        <v>750</v>
      </c>
      <c r="H26" s="10" t="n">
        <v>40</v>
      </c>
      <c r="I26" s="11" t="n">
        <f aca="false">E26*H26</f>
        <v>40</v>
      </c>
      <c r="J26" s="6" t="s">
        <v>71</v>
      </c>
    </row>
    <row r="27" customFormat="false" ht="23.85" hidden="false" customHeight="false" outlineLevel="0" collapsed="false">
      <c r="A27" s="6" t="s">
        <v>68</v>
      </c>
      <c r="B27" s="6" t="s">
        <v>72</v>
      </c>
      <c r="C27" s="6" t="s">
        <v>73</v>
      </c>
      <c r="D27" s="6" t="s">
        <v>74</v>
      </c>
      <c r="E27" s="7" t="n">
        <v>1</v>
      </c>
      <c r="F27" s="8" t="n">
        <v>290</v>
      </c>
      <c r="G27" s="9" t="n">
        <f aca="false">E27*F27</f>
        <v>290</v>
      </c>
      <c r="H27" s="10" t="n">
        <v>60</v>
      </c>
      <c r="I27" s="11" t="n">
        <f aca="false">E27*H27</f>
        <v>60</v>
      </c>
      <c r="J27" s="6" t="s">
        <v>75</v>
      </c>
    </row>
    <row r="28" customFormat="false" ht="15" hidden="false" customHeight="false" outlineLevel="0" collapsed="false">
      <c r="A28" s="6" t="s">
        <v>68</v>
      </c>
      <c r="B28" s="6" t="s">
        <v>76</v>
      </c>
      <c r="C28" s="6" t="s">
        <v>77</v>
      </c>
      <c r="D28" s="6" t="s">
        <v>78</v>
      </c>
      <c r="E28" s="7" t="n">
        <v>1</v>
      </c>
      <c r="F28" s="8" t="n">
        <v>150</v>
      </c>
      <c r="G28" s="9" t="n">
        <f aca="false">E28*F28</f>
        <v>150</v>
      </c>
      <c r="H28" s="10" t="n">
        <v>35</v>
      </c>
      <c r="I28" s="11" t="n">
        <f aca="false">E28*H28</f>
        <v>35</v>
      </c>
      <c r="J28" s="6" t="s">
        <v>79</v>
      </c>
    </row>
    <row r="29" customFormat="false" ht="15" hidden="false" customHeight="false" outlineLevel="0" collapsed="false">
      <c r="A29" s="6" t="s">
        <v>68</v>
      </c>
      <c r="B29" s="6" t="s">
        <v>80</v>
      </c>
      <c r="C29" s="6" t="s">
        <v>81</v>
      </c>
      <c r="D29" s="6" t="s">
        <v>16</v>
      </c>
      <c r="E29" s="7" t="n">
        <v>1</v>
      </c>
      <c r="F29" s="8" t="n">
        <v>100</v>
      </c>
      <c r="G29" s="9" t="n">
        <f aca="false">E29*F29</f>
        <v>100</v>
      </c>
      <c r="H29" s="10" t="n">
        <v>15</v>
      </c>
      <c r="I29" s="11" t="n">
        <f aca="false">E29*H29</f>
        <v>15</v>
      </c>
      <c r="J29" s="6" t="s">
        <v>82</v>
      </c>
    </row>
    <row r="30" customFormat="false" ht="23.85" hidden="false" customHeight="false" outlineLevel="0" collapsed="false">
      <c r="A30" s="6" t="s">
        <v>68</v>
      </c>
      <c r="B30" s="6" t="s">
        <v>83</v>
      </c>
      <c r="C30" s="6" t="s">
        <v>84</v>
      </c>
      <c r="D30" s="6" t="s">
        <v>16</v>
      </c>
      <c r="E30" s="7" t="n">
        <v>1</v>
      </c>
      <c r="F30" s="8" t="n">
        <v>349</v>
      </c>
      <c r="G30" s="9" t="n">
        <f aca="false">E30*F30</f>
        <v>349</v>
      </c>
      <c r="H30" s="10" t="n">
        <v>8</v>
      </c>
      <c r="I30" s="11" t="n">
        <f aca="false">E30*H30</f>
        <v>8</v>
      </c>
      <c r="J30" s="6" t="s">
        <v>85</v>
      </c>
    </row>
    <row r="31" customFormat="false" ht="15" hidden="false" customHeight="false" outlineLevel="0" collapsed="false">
      <c r="A31" s="4" t="s">
        <v>86</v>
      </c>
      <c r="B31" s="5"/>
      <c r="C31" s="5"/>
      <c r="D31" s="5"/>
      <c r="E31" s="5"/>
      <c r="F31" s="5"/>
      <c r="G31" s="5"/>
      <c r="H31" s="5"/>
      <c r="I31" s="5"/>
      <c r="J31" s="5"/>
    </row>
    <row r="32" customFormat="false" ht="35.05" hidden="false" customHeight="false" outlineLevel="0" collapsed="false">
      <c r="A32" s="6" t="s">
        <v>86</v>
      </c>
      <c r="B32" s="6" t="s">
        <v>87</v>
      </c>
      <c r="C32" s="6" t="s">
        <v>88</v>
      </c>
      <c r="D32" s="6" t="s">
        <v>89</v>
      </c>
      <c r="E32" s="7" t="n">
        <v>1</v>
      </c>
      <c r="F32" s="8" t="n">
        <v>80</v>
      </c>
      <c r="G32" s="9" t="n">
        <f aca="false">E32*F32</f>
        <v>80</v>
      </c>
      <c r="H32" s="10" t="n">
        <v>50</v>
      </c>
      <c r="I32" s="11" t="n">
        <f aca="false">E32*H32</f>
        <v>50</v>
      </c>
      <c r="J32" s="6" t="s">
        <v>90</v>
      </c>
    </row>
    <row r="33" customFormat="false" ht="15" hidden="false" customHeight="false" outlineLevel="0" collapsed="false">
      <c r="A33" s="6" t="s">
        <v>86</v>
      </c>
      <c r="B33" s="6" t="s">
        <v>91</v>
      </c>
      <c r="C33" s="6" t="s">
        <v>92</v>
      </c>
      <c r="D33" s="6" t="s">
        <v>93</v>
      </c>
      <c r="E33" s="7" t="n">
        <v>1</v>
      </c>
      <c r="F33" s="8" t="n">
        <v>110</v>
      </c>
      <c r="G33" s="9" t="n">
        <f aca="false">E33*F33</f>
        <v>110</v>
      </c>
      <c r="H33" s="10" t="n">
        <v>20</v>
      </c>
      <c r="I33" s="11" t="n">
        <f aca="false">E33*H33</f>
        <v>20</v>
      </c>
      <c r="J33" s="6" t="s">
        <v>94</v>
      </c>
    </row>
    <row r="34" customFormat="false" ht="15" hidden="false" customHeight="false" outlineLevel="0" collapsed="false">
      <c r="A34" s="6" t="s">
        <v>86</v>
      </c>
      <c r="B34" s="6" t="s">
        <v>95</v>
      </c>
      <c r="C34" s="6" t="s">
        <v>96</v>
      </c>
      <c r="D34" s="6" t="s">
        <v>97</v>
      </c>
      <c r="E34" s="7" t="n">
        <v>1</v>
      </c>
      <c r="F34" s="8" t="n">
        <v>5</v>
      </c>
      <c r="G34" s="9" t="n">
        <f aca="false">E34*F34</f>
        <v>5</v>
      </c>
      <c r="H34" s="10" t="n">
        <v>20</v>
      </c>
      <c r="I34" s="11" t="n">
        <f aca="false">E34*H34</f>
        <v>20</v>
      </c>
      <c r="J34" s="6"/>
    </row>
    <row r="35" customFormat="false" ht="23.85" hidden="false" customHeight="false" outlineLevel="0" collapsed="false">
      <c r="A35" s="6" t="s">
        <v>86</v>
      </c>
      <c r="B35" s="6" t="s">
        <v>98</v>
      </c>
      <c r="C35" s="6" t="s">
        <v>99</v>
      </c>
      <c r="D35" s="6" t="s">
        <v>100</v>
      </c>
      <c r="E35" s="7" t="n">
        <v>1</v>
      </c>
      <c r="F35" s="8" t="n">
        <v>75</v>
      </c>
      <c r="G35" s="9" t="n">
        <f aca="false">E35*F35</f>
        <v>75</v>
      </c>
      <c r="H35" s="10" t="n">
        <v>35</v>
      </c>
      <c r="I35" s="11" t="n">
        <f aca="false">E35*H35</f>
        <v>35</v>
      </c>
      <c r="J35" s="6" t="s">
        <v>101</v>
      </c>
    </row>
    <row r="36" customFormat="false" ht="23.85" hidden="false" customHeight="false" outlineLevel="0" collapsed="false">
      <c r="A36" s="6" t="s">
        <v>86</v>
      </c>
      <c r="B36" s="6" t="s">
        <v>102</v>
      </c>
      <c r="C36" s="6" t="s">
        <v>103</v>
      </c>
      <c r="D36" s="6" t="s">
        <v>104</v>
      </c>
      <c r="E36" s="7" t="n">
        <v>2</v>
      </c>
      <c r="F36" s="8" t="n">
        <v>15</v>
      </c>
      <c r="G36" s="9" t="n">
        <f aca="false">E36*F36</f>
        <v>30</v>
      </c>
      <c r="H36" s="10" t="n">
        <v>1</v>
      </c>
      <c r="I36" s="11" t="n">
        <f aca="false">E36*H36</f>
        <v>2</v>
      </c>
      <c r="J36" s="6" t="s">
        <v>105</v>
      </c>
    </row>
    <row r="37" customFormat="false" ht="15" hidden="false" customHeight="false" outlineLevel="0" collapsed="false">
      <c r="A37" s="6" t="s">
        <v>86</v>
      </c>
      <c r="B37" s="6" t="s">
        <v>106</v>
      </c>
      <c r="C37" s="6" t="s">
        <v>107</v>
      </c>
      <c r="D37" s="6" t="s">
        <v>16</v>
      </c>
      <c r="E37" s="7" t="n">
        <v>1</v>
      </c>
      <c r="F37" s="8" t="n">
        <v>20</v>
      </c>
      <c r="G37" s="9" t="n">
        <f aca="false">E37*F37</f>
        <v>20</v>
      </c>
      <c r="H37" s="10" t="n">
        <v>40</v>
      </c>
      <c r="I37" s="11" t="n">
        <f aca="false">E37*H37</f>
        <v>40</v>
      </c>
      <c r="J37" s="6"/>
    </row>
    <row r="38" customFormat="false" ht="15" hidden="false" customHeight="false" outlineLevel="0" collapsed="false">
      <c r="A38" s="4" t="s">
        <v>108</v>
      </c>
      <c r="B38" s="5"/>
      <c r="C38" s="5"/>
      <c r="D38" s="5"/>
      <c r="E38" s="5"/>
      <c r="F38" s="5"/>
      <c r="G38" s="5"/>
      <c r="H38" s="5"/>
      <c r="I38" s="5"/>
      <c r="J38" s="5"/>
    </row>
    <row r="39" customFormat="false" ht="23.85" hidden="false" customHeight="false" outlineLevel="0" collapsed="false">
      <c r="A39" s="6" t="s">
        <v>108</v>
      </c>
      <c r="B39" s="6" t="s">
        <v>109</v>
      </c>
      <c r="C39" s="6" t="s">
        <v>110</v>
      </c>
      <c r="D39" s="6" t="s">
        <v>16</v>
      </c>
      <c r="E39" s="7" t="n">
        <v>1</v>
      </c>
      <c r="F39" s="8" t="n">
        <v>120</v>
      </c>
      <c r="G39" s="9" t="n">
        <f aca="false">E39*F39</f>
        <v>120</v>
      </c>
      <c r="H39" s="10" t="n">
        <v>120</v>
      </c>
      <c r="I39" s="11" t="n">
        <f aca="false">E39*H39</f>
        <v>120</v>
      </c>
      <c r="J39" s="6" t="s">
        <v>111</v>
      </c>
    </row>
    <row r="40" customFormat="false" ht="15" hidden="false" customHeight="false" outlineLevel="0" collapsed="false">
      <c r="A40" s="4" t="s">
        <v>112</v>
      </c>
      <c r="B40" s="5"/>
      <c r="C40" s="5"/>
      <c r="D40" s="5"/>
      <c r="E40" s="5"/>
      <c r="F40" s="5"/>
      <c r="G40" s="5"/>
      <c r="H40" s="5"/>
      <c r="I40" s="5"/>
      <c r="J40" s="5"/>
    </row>
    <row r="41" customFormat="false" ht="15" hidden="false" customHeight="false" outlineLevel="0" collapsed="false">
      <c r="A41" s="6" t="s">
        <v>112</v>
      </c>
      <c r="B41" s="6" t="s">
        <v>113</v>
      </c>
      <c r="C41" s="6" t="s">
        <v>114</v>
      </c>
      <c r="D41" s="6" t="s">
        <v>115</v>
      </c>
      <c r="E41" s="7" t="n">
        <v>1</v>
      </c>
      <c r="F41" s="8" t="n">
        <v>25</v>
      </c>
      <c r="G41" s="9" t="n">
        <f aca="false">E41*F41</f>
        <v>25</v>
      </c>
      <c r="H41" s="10" t="n">
        <v>20</v>
      </c>
      <c r="I41" s="11" t="n">
        <f aca="false">E41*H41</f>
        <v>20</v>
      </c>
      <c r="J41" s="6" t="s">
        <v>116</v>
      </c>
    </row>
    <row r="42" customFormat="false" ht="23.85" hidden="false" customHeight="false" outlineLevel="0" collapsed="false">
      <c r="A42" s="6" t="s">
        <v>112</v>
      </c>
      <c r="B42" s="6" t="s">
        <v>117</v>
      </c>
      <c r="C42" s="6" t="s">
        <v>118</v>
      </c>
      <c r="D42" s="6" t="s">
        <v>16</v>
      </c>
      <c r="E42" s="7" t="n">
        <v>1</v>
      </c>
      <c r="F42" s="8" t="n">
        <v>40</v>
      </c>
      <c r="G42" s="9" t="n">
        <f aca="false">E42*F42</f>
        <v>40</v>
      </c>
      <c r="H42" s="10" t="n">
        <v>15</v>
      </c>
      <c r="I42" s="11" t="n">
        <f aca="false">E42*H42</f>
        <v>15</v>
      </c>
      <c r="J42" s="6" t="s">
        <v>119</v>
      </c>
    </row>
    <row r="43" customFormat="false" ht="15" hidden="false" customHeight="false" outlineLevel="0" collapsed="false">
      <c r="A43" s="4" t="s">
        <v>120</v>
      </c>
      <c r="B43" s="5"/>
      <c r="C43" s="5"/>
      <c r="D43" s="5"/>
      <c r="E43" s="5"/>
      <c r="F43" s="5"/>
      <c r="G43" s="5"/>
      <c r="H43" s="5"/>
      <c r="I43" s="5"/>
      <c r="J43" s="5"/>
    </row>
    <row r="44" customFormat="false" ht="23.85" hidden="false" customHeight="false" outlineLevel="0" collapsed="false">
      <c r="A44" s="6" t="s">
        <v>120</v>
      </c>
      <c r="B44" s="6" t="s">
        <v>121</v>
      </c>
      <c r="C44" s="6" t="s">
        <v>122</v>
      </c>
      <c r="D44" s="6" t="s">
        <v>123</v>
      </c>
      <c r="E44" s="7" t="n">
        <v>1</v>
      </c>
      <c r="F44" s="8" t="n">
        <v>150</v>
      </c>
      <c r="G44" s="9" t="n">
        <f aca="false">E44*F44</f>
        <v>150</v>
      </c>
      <c r="H44" s="10" t="n">
        <v>0</v>
      </c>
      <c r="I44" s="11" t="n">
        <f aca="false">E44*H44</f>
        <v>0</v>
      </c>
      <c r="J44" s="6" t="s">
        <v>124</v>
      </c>
    </row>
    <row r="45" customFormat="false" ht="23.85" hidden="false" customHeight="false" outlineLevel="0" collapsed="false">
      <c r="A45" s="6" t="s">
        <v>120</v>
      </c>
      <c r="B45" s="6" t="s">
        <v>125</v>
      </c>
      <c r="C45" s="6" t="s">
        <v>126</v>
      </c>
      <c r="D45" s="6" t="s">
        <v>123</v>
      </c>
      <c r="E45" s="7" t="n">
        <v>1</v>
      </c>
      <c r="F45" s="8" t="n">
        <v>20</v>
      </c>
      <c r="G45" s="9" t="n">
        <f aca="false">E45*F45</f>
        <v>20</v>
      </c>
      <c r="H45" s="10" t="n">
        <v>0</v>
      </c>
      <c r="I45" s="11" t="n">
        <f aca="false">E45*H45</f>
        <v>0</v>
      </c>
      <c r="J45" s="6" t="s">
        <v>127</v>
      </c>
    </row>
    <row r="46" customFormat="false" ht="15" hidden="false" customHeight="false" outlineLevel="0" collapsed="false">
      <c r="A46" s="6" t="s">
        <v>120</v>
      </c>
      <c r="B46" s="6" t="s">
        <v>128</v>
      </c>
      <c r="C46" s="6" t="s">
        <v>129</v>
      </c>
      <c r="D46" s="6" t="s">
        <v>130</v>
      </c>
      <c r="E46" s="7" t="n">
        <v>1</v>
      </c>
      <c r="F46" s="8" t="n">
        <v>250</v>
      </c>
      <c r="G46" s="9" t="n">
        <f aca="false">E46*F46</f>
        <v>250</v>
      </c>
      <c r="H46" s="10" t="n">
        <v>0</v>
      </c>
      <c r="I46" s="11" t="n">
        <f aca="false">E46*H46</f>
        <v>0</v>
      </c>
      <c r="J46" s="6" t="s">
        <v>131</v>
      </c>
    </row>
    <row r="47" customFormat="false" ht="15" hidden="false" customHeight="false" outlineLevel="0" collapsed="false">
      <c r="A47" s="6" t="s">
        <v>120</v>
      </c>
      <c r="B47" s="6" t="s">
        <v>132</v>
      </c>
      <c r="C47" s="6" t="s">
        <v>133</v>
      </c>
      <c r="D47" s="6" t="s">
        <v>134</v>
      </c>
      <c r="E47" s="7" t="n">
        <v>1</v>
      </c>
      <c r="F47" s="8" t="n">
        <v>90</v>
      </c>
      <c r="G47" s="9" t="n">
        <f aca="false">E47*F47</f>
        <v>90</v>
      </c>
      <c r="H47" s="10" t="n">
        <v>0</v>
      </c>
      <c r="I47" s="11" t="n">
        <f aca="false">E47*H47</f>
        <v>0</v>
      </c>
      <c r="J47" s="6" t="s">
        <v>135</v>
      </c>
    </row>
    <row r="49" customFormat="false" ht="15" hidden="false" customHeight="false" outlineLevel="0" collapsed="false">
      <c r="A49" s="12"/>
      <c r="B49" s="13" t="s">
        <v>136</v>
      </c>
      <c r="C49" s="12"/>
      <c r="D49" s="12"/>
      <c r="E49" s="12"/>
      <c r="F49" s="12"/>
      <c r="G49" s="14" t="n">
        <f aca="false">SUM(G6:G47)</f>
        <v>5214</v>
      </c>
      <c r="H49" s="12"/>
      <c r="I49" s="12"/>
      <c r="J49" s="12"/>
    </row>
    <row r="50" customFormat="false" ht="15" hidden="false" customHeight="false" outlineLevel="0" collapsed="false">
      <c r="A50" s="12"/>
      <c r="B50" s="13" t="s">
        <v>137</v>
      </c>
      <c r="C50" s="12"/>
      <c r="D50" s="12"/>
      <c r="E50" s="12"/>
      <c r="F50" s="12"/>
      <c r="G50" s="14" t="n">
        <f aca="false">SUMIFS(G6:G47,A6:A47,"&lt;&gt;Dev")</f>
        <v>4704</v>
      </c>
      <c r="H50" s="12"/>
      <c r="I50" s="15" t="n">
        <f aca="false">SUMIFS(I6:I47,A6:A47,"&lt;&gt;Dev")</f>
        <v>3716</v>
      </c>
      <c r="J50" s="16" t="s">
        <v>138</v>
      </c>
    </row>
  </sheetData>
  <mergeCells count="3">
    <mergeCell ref="A1:J1"/>
    <mergeCell ref="A2:J2"/>
    <mergeCell ref="A3:J3"/>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4"/>
    <col collapsed="false" customWidth="true" hidden="false" outlineLevel="0" max="3" min="3" style="0" width="60"/>
  </cols>
  <sheetData>
    <row r="1" customFormat="false" ht="15" hidden="false" customHeight="false" outlineLevel="0" collapsed="false">
      <c r="A1" s="17" t="s">
        <v>139</v>
      </c>
    </row>
    <row r="2" customFormat="false" ht="45" hidden="false" customHeight="true" outlineLevel="0" collapsed="false">
      <c r="A2" s="2" t="s">
        <v>140</v>
      </c>
      <c r="B2" s="2"/>
      <c r="C2" s="2"/>
    </row>
    <row r="4" customFormat="false" ht="15" hidden="false" customHeight="false" outlineLevel="0" collapsed="false">
      <c r="A4" s="18" t="s">
        <v>141</v>
      </c>
      <c r="B4" s="19" t="n">
        <v>194</v>
      </c>
      <c r="C4" s="20" t="s">
        <v>142</v>
      </c>
    </row>
    <row r="5" customFormat="false" ht="15" hidden="false" customHeight="false" outlineLevel="0" collapsed="false">
      <c r="A5" s="18" t="s">
        <v>143</v>
      </c>
      <c r="B5" s="19" t="n">
        <v>0.85</v>
      </c>
      <c r="C5" s="20" t="s">
        <v>144</v>
      </c>
    </row>
    <row r="6" customFormat="false" ht="15" hidden="false" customHeight="false" outlineLevel="0" collapsed="false">
      <c r="A6" s="18" t="s">
        <v>145</v>
      </c>
      <c r="B6" s="19" t="n">
        <v>0.3</v>
      </c>
      <c r="C6" s="20" t="s">
        <v>146</v>
      </c>
    </row>
    <row r="7" customFormat="false" ht="15" hidden="false" customHeight="false" outlineLevel="0" collapsed="false">
      <c r="A7" s="18" t="s">
        <v>147</v>
      </c>
      <c r="B7" s="21" t="n">
        <f aca="false">B4*(B5-B6)</f>
        <v>106.7</v>
      </c>
      <c r="C7" s="20"/>
    </row>
    <row r="8" customFormat="false" ht="15" hidden="false" customHeight="false" outlineLevel="0" collapsed="false">
      <c r="A8" s="18" t="s">
        <v>148</v>
      </c>
      <c r="B8" s="21" t="n">
        <f aca="false">'Parts List'!I50/1000</f>
        <v>3.716</v>
      </c>
      <c r="C8" s="20" t="s">
        <v>149</v>
      </c>
    </row>
    <row r="9" customFormat="false" ht="15" hidden="false" customHeight="false" outlineLevel="0" collapsed="false">
      <c r="A9" s="18" t="s">
        <v>150</v>
      </c>
      <c r="B9" s="19" t="n">
        <v>140</v>
      </c>
      <c r="C9" s="20" t="s">
        <v>151</v>
      </c>
    </row>
    <row r="10" customFormat="false" ht="15" hidden="false" customHeight="false" outlineLevel="0" collapsed="false">
      <c r="A10" s="18" t="s">
        <v>152</v>
      </c>
      <c r="B10" s="21" t="n">
        <f aca="false">B8*B9</f>
        <v>520.24</v>
      </c>
      <c r="C10" s="20" t="s">
        <v>153</v>
      </c>
    </row>
    <row r="11" customFormat="false" ht="15" hidden="false" customHeight="false" outlineLevel="0" collapsed="false">
      <c r="A11" s="18" t="s">
        <v>154</v>
      </c>
      <c r="B11" s="21" t="n">
        <f aca="false">B7/B10*60</f>
        <v>12.3058588343841</v>
      </c>
      <c r="C11" s="20"/>
    </row>
    <row r="12" customFormat="false" ht="15" hidden="false" customHeight="false" outlineLevel="0" collapsed="false">
      <c r="A12" s="18" t="s">
        <v>155</v>
      </c>
      <c r="B12" s="19" t="n">
        <v>12</v>
      </c>
      <c r="C12" s="20"/>
    </row>
    <row r="13" customFormat="false" ht="15" hidden="false" customHeight="false" outlineLevel="0" collapsed="false">
      <c r="A13" s="18" t="s">
        <v>156</v>
      </c>
      <c r="B13" s="21" t="n">
        <f aca="false">B11*60*B12/1000</f>
        <v>8.86021836075657</v>
      </c>
      <c r="C13" s="20"/>
    </row>
    <row r="14" customFormat="false" ht="15" hidden="false" customHeight="false" outlineLevel="0" collapsed="false">
      <c r="A14" s="18" t="s">
        <v>157</v>
      </c>
      <c r="B14" s="19" t="n">
        <v>0.25</v>
      </c>
      <c r="C14" s="20"/>
    </row>
    <row r="15" customFormat="false" ht="15" hidden="false" customHeight="false" outlineLevel="0" collapsed="false">
      <c r="A15" s="18" t="s">
        <v>158</v>
      </c>
      <c r="B15" s="19" t="n">
        <v>1</v>
      </c>
      <c r="C15" s="20" t="s">
        <v>159</v>
      </c>
    </row>
    <row r="16" customFormat="false" ht="15" hidden="false" customHeight="false" outlineLevel="0" collapsed="false">
      <c r="A16" s="18" t="s">
        <v>160</v>
      </c>
      <c r="B16" s="19" t="n">
        <v>0.6</v>
      </c>
      <c r="C16" s="20" t="s">
        <v>161</v>
      </c>
    </row>
    <row r="17" customFormat="false" ht="15" hidden="false" customHeight="false" outlineLevel="0" collapsed="false">
      <c r="A17" s="18" t="s">
        <v>162</v>
      </c>
      <c r="B17" s="19" t="n">
        <v>3</v>
      </c>
      <c r="C17" s="20" t="s">
        <v>163</v>
      </c>
    </row>
    <row r="18" customFormat="false" ht="15" hidden="false" customHeight="false" outlineLevel="0" collapsed="false">
      <c r="A18" s="18" t="s">
        <v>164</v>
      </c>
      <c r="B18" s="21" t="n">
        <f aca="false">B14*B15*B16*1000-B17*24</f>
        <v>78</v>
      </c>
      <c r="C18" s="20"/>
    </row>
    <row r="19" customFormat="false" ht="15" hidden="false" customHeight="false" outlineLevel="0" collapsed="false">
      <c r="A19" s="18" t="s">
        <v>165</v>
      </c>
      <c r="B19" s="21" t="n">
        <f aca="false">IF(B18&gt;0,B7/B18,"no net charge")</f>
        <v>1.36794871794872</v>
      </c>
      <c r="C19" s="20"/>
    </row>
    <row r="20" customFormat="false" ht="15" hidden="false" customHeight="false" outlineLevel="0" collapsed="false">
      <c r="A20" s="18" t="s">
        <v>166</v>
      </c>
      <c r="B20" s="21" t="n">
        <f aca="false">IF(B18&gt;0,B13/B19,"n/a")</f>
        <v>6.47701061048747</v>
      </c>
      <c r="C20" s="20" t="s">
        <v>167</v>
      </c>
    </row>
  </sheetData>
  <mergeCells count="1">
    <mergeCell ref="A2:C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3" min="2" style="0" width="70"/>
    <col collapsed="false" customWidth="true" hidden="false" outlineLevel="0" max="4" min="4" style="0" width="60"/>
  </cols>
  <sheetData>
    <row r="1" customFormat="false" ht="15" hidden="false" customHeight="false" outlineLevel="0" collapsed="false">
      <c r="A1" s="17" t="s">
        <v>168</v>
      </c>
    </row>
    <row r="3" customFormat="false" ht="15" hidden="false" customHeight="false" outlineLevel="0" collapsed="false">
      <c r="A3" s="22" t="s">
        <v>169</v>
      </c>
      <c r="B3" s="22" t="s">
        <v>170</v>
      </c>
      <c r="C3" s="22" t="s">
        <v>171</v>
      </c>
      <c r="D3" s="22" t="s">
        <v>172</v>
      </c>
    </row>
    <row r="4" customFormat="false" ht="46.25" hidden="false" customHeight="false" outlineLevel="0" collapsed="false">
      <c r="A4" s="6" t="s">
        <v>173</v>
      </c>
      <c r="B4" s="6" t="s">
        <v>174</v>
      </c>
      <c r="C4" s="6" t="s">
        <v>175</v>
      </c>
      <c r="D4" s="6" t="s">
        <v>176</v>
      </c>
    </row>
    <row r="5" customFormat="false" ht="35.05" hidden="false" customHeight="false" outlineLevel="0" collapsed="false">
      <c r="A5" s="6" t="s">
        <v>177</v>
      </c>
      <c r="B5" s="6" t="s">
        <v>178</v>
      </c>
      <c r="C5" s="6" t="s">
        <v>179</v>
      </c>
      <c r="D5" s="6" t="s">
        <v>180</v>
      </c>
    </row>
    <row r="6" customFormat="false" ht="35.05" hidden="false" customHeight="false" outlineLevel="0" collapsed="false">
      <c r="A6" s="6" t="s">
        <v>181</v>
      </c>
      <c r="B6" s="6" t="s">
        <v>182</v>
      </c>
      <c r="C6" s="6" t="s">
        <v>183</v>
      </c>
      <c r="D6" s="6" t="s">
        <v>184</v>
      </c>
    </row>
    <row r="7" customFormat="false" ht="57.45" hidden="false" customHeight="false" outlineLevel="0" collapsed="false">
      <c r="A7" s="6" t="s">
        <v>185</v>
      </c>
      <c r="B7" s="6" t="s">
        <v>186</v>
      </c>
      <c r="C7" s="6" t="s">
        <v>187</v>
      </c>
      <c r="D7" s="6" t="s">
        <v>188</v>
      </c>
    </row>
    <row r="8" customFormat="false" ht="15" hidden="false" customHeight="false" outlineLevel="0" collapsed="false">
      <c r="A8" s="6" t="s">
        <v>189</v>
      </c>
      <c r="B8" s="6" t="s">
        <v>190</v>
      </c>
      <c r="C8" s="6" t="s">
        <v>191</v>
      </c>
      <c r="D8" s="6" t="s">
        <v>192</v>
      </c>
    </row>
    <row r="9" customFormat="false" ht="35.05" hidden="false" customHeight="false" outlineLevel="0" collapsed="false">
      <c r="A9" s="6" t="s">
        <v>193</v>
      </c>
      <c r="B9" s="6" t="s">
        <v>194</v>
      </c>
      <c r="C9" s="6" t="s">
        <v>195</v>
      </c>
      <c r="D9" s="6" t="s">
        <v>196</v>
      </c>
    </row>
    <row r="10" customFormat="false" ht="15" hidden="false" customHeight="false" outlineLevel="0" collapsed="false">
      <c r="A10" s="6" t="s">
        <v>197</v>
      </c>
      <c r="B10" s="6" t="s">
        <v>198</v>
      </c>
      <c r="C10" s="6" t="s">
        <v>199</v>
      </c>
      <c r="D10" s="6" t="s">
        <v>200</v>
      </c>
    </row>
    <row r="11" customFormat="false" ht="35.05" hidden="false" customHeight="false" outlineLevel="0" collapsed="false">
      <c r="A11" s="6" t="s">
        <v>201</v>
      </c>
      <c r="B11" s="6" t="s">
        <v>202</v>
      </c>
      <c r="C11" s="6" t="s">
        <v>203</v>
      </c>
      <c r="D11" s="6" t="s">
        <v>204</v>
      </c>
    </row>
    <row r="12" customFormat="false" ht="35.05" hidden="false" customHeight="false" outlineLevel="0" collapsed="false">
      <c r="A12" s="6" t="s">
        <v>205</v>
      </c>
      <c r="B12" s="6" t="s">
        <v>206</v>
      </c>
      <c r="C12" s="6"/>
      <c r="D12" s="6" t="s">
        <v>207</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2026-10-26T00:46:11Z</dcterms:created>
  <dc:creator>Sanctir LLC</dc:creator>
  <dc:description/>
  <dc:language>en-US</dc:language>
  <cp:lastModifiedBy/>
  <dcterms:modified xsi:type="dcterms:W3CDTF">2026-10-26T00:46:11Z</dcterms:modified>
  <cp:revision>0</cp:revision>
  <dc:subject/>
  <dc:title>Solar-Hop Design A: Quadcopter. Parts List (allied-sourced)</dc:title>
</cp:coreProperties>
</file>

<file path=docProps/custom.xml><?xml version="1.0" encoding="utf-8"?>
<Properties xmlns="http://schemas.openxmlformats.org/officeDocument/2006/custom-properties" xmlns:vt="http://schemas.openxmlformats.org/officeDocument/2006/docPropsVTypes"/>
</file>